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1\SSZT Pv\30_Oprava zabezpečovacího zařízení v žst. Nymburk město\02_Ke zveřejnění na E-ZAKu\"/>
    </mc:Choice>
  </mc:AlternateContent>
  <bookViews>
    <workbookView xWindow="0" yWindow="0" windowWidth="28725" windowHeight="12315"/>
  </bookViews>
  <sheets>
    <sheet name="Rekapitulace stavby" sheetId="1" r:id="rId1"/>
    <sheet name="01 - Zabezpečovací zařízení" sheetId="2" r:id="rId2"/>
    <sheet name="02 - Zemní práce" sheetId="3" r:id="rId3"/>
    <sheet name="Část B - Definitivní TZZ ..." sheetId="4" r:id="rId4"/>
    <sheet name="Část C - Klimatizace" sheetId="5" r:id="rId5"/>
    <sheet name="PS 02-11 - ŽST Nymburk mě..." sheetId="6" r:id="rId6"/>
    <sheet name="01 - dle Sborníku" sheetId="7" r:id="rId7"/>
    <sheet name="02 - dle URS" sheetId="8" r:id="rId8"/>
    <sheet name="SO 71-55.1 - žst.Nymburk ..." sheetId="9" r:id="rId9"/>
    <sheet name="SO 71-55.2 - žst.Nymburk ..." sheetId="10" r:id="rId10"/>
    <sheet name="SO 72-55 - žst.Nymburk mě..." sheetId="11" r:id="rId11"/>
    <sheet name="01 - dle Sborníku_01" sheetId="12" r:id="rId12"/>
    <sheet name="02 - dle URS_01" sheetId="13" r:id="rId13"/>
    <sheet name="VON - VON" sheetId="14" r:id="rId14"/>
    <sheet name="PS 02-12 - žst Sadská, mí..." sheetId="15" r:id="rId15"/>
  </sheets>
  <definedNames>
    <definedName name="_xlnm._FilterDatabase" localSheetId="6" hidden="1">'01 - dle Sborníku'!$C$120:$K$379</definedName>
    <definedName name="_xlnm._FilterDatabase" localSheetId="11" hidden="1">'01 - dle Sborníku_01'!$C$120:$K$206</definedName>
    <definedName name="_xlnm._FilterDatabase" localSheetId="1" hidden="1">'01 - Zabezpečovací zařízení'!$C$126:$K$407</definedName>
    <definedName name="_xlnm._FilterDatabase" localSheetId="7" hidden="1">'02 - dle URS'!$C$124:$K$139</definedName>
    <definedName name="_xlnm._FilterDatabase" localSheetId="12" hidden="1">'02 - dle URS_01'!$C$121:$K$126</definedName>
    <definedName name="_xlnm._FilterDatabase" localSheetId="2" hidden="1">'02 - Zemní práce'!$C$125:$K$143</definedName>
    <definedName name="_xlnm._FilterDatabase" localSheetId="3" hidden="1">'Část B - Definitivní TZZ ...'!$C$120:$K$133</definedName>
    <definedName name="_xlnm._FilterDatabase" localSheetId="4" hidden="1">'Část C - Klimatizace'!$C$122:$K$139</definedName>
    <definedName name="_xlnm._FilterDatabase" localSheetId="5" hidden="1">'PS 02-11 - ŽST Nymburk mě...'!$C$116:$K$371</definedName>
    <definedName name="_xlnm._FilterDatabase" localSheetId="14" hidden="1">'PS 02-12 - žst Sadská, mí...'!$C$116:$K$246</definedName>
    <definedName name="_xlnm._FilterDatabase" localSheetId="8" hidden="1">'SO 71-55.1 - žst.Nymburk ...'!$C$139:$K$264</definedName>
    <definedName name="_xlnm._FilterDatabase" localSheetId="9" hidden="1">'SO 71-55.2 - žst.Nymburk ...'!$C$124:$K$146</definedName>
    <definedName name="_xlnm._FilterDatabase" localSheetId="10" hidden="1">'SO 72-55 - žst.Nymburk mě...'!$C$135:$K$240</definedName>
    <definedName name="_xlnm._FilterDatabase" localSheetId="13" hidden="1">'VON - VON'!$C$120:$K$149</definedName>
    <definedName name="_xlnm.Print_Titles" localSheetId="6">'01 - dle Sborníku'!$120:$120</definedName>
    <definedName name="_xlnm.Print_Titles" localSheetId="11">'01 - dle Sborníku_01'!$120:$120</definedName>
    <definedName name="_xlnm.Print_Titles" localSheetId="1">'01 - Zabezpečovací zařízení'!$126:$126</definedName>
    <definedName name="_xlnm.Print_Titles" localSheetId="7">'02 - dle URS'!$124:$124</definedName>
    <definedName name="_xlnm.Print_Titles" localSheetId="12">'02 - dle URS_01'!$121:$121</definedName>
    <definedName name="_xlnm.Print_Titles" localSheetId="2">'02 - Zemní práce'!$125:$125</definedName>
    <definedName name="_xlnm.Print_Titles" localSheetId="3">'Část B - Definitivní TZZ ...'!$120:$120</definedName>
    <definedName name="_xlnm.Print_Titles" localSheetId="4">'Část C - Klimatizace'!$122:$122</definedName>
    <definedName name="_xlnm.Print_Titles" localSheetId="5">'PS 02-11 - ŽST Nymburk mě...'!$116:$116</definedName>
    <definedName name="_xlnm.Print_Titles" localSheetId="14">'PS 02-12 - žst Sadská, mí...'!$116:$116</definedName>
    <definedName name="_xlnm.Print_Titles" localSheetId="0">'Rekapitulace stavby'!$92:$92</definedName>
    <definedName name="_xlnm.Print_Titles" localSheetId="8">'SO 71-55.1 - žst.Nymburk ...'!$139:$139</definedName>
    <definedName name="_xlnm.Print_Titles" localSheetId="9">'SO 71-55.2 - žst.Nymburk ...'!$124:$124</definedName>
    <definedName name="_xlnm.Print_Titles" localSheetId="10">'SO 72-55 - žst.Nymburk mě...'!$135:$135</definedName>
    <definedName name="_xlnm.Print_Titles" localSheetId="13">'VON - VON'!$120:$120</definedName>
    <definedName name="_xlnm.Print_Area" localSheetId="6">'01 - dle Sborníku'!$C$4:$J$76,'01 - dle Sborníku'!$C$82:$J$100,'01 - dle Sborníku'!$C$106:$K$379</definedName>
    <definedName name="_xlnm.Print_Area" localSheetId="11">'01 - dle Sborníku_01'!$C$4:$J$76,'01 - dle Sborníku_01'!$C$82:$J$100,'01 - dle Sborníku_01'!$C$106:$K$206</definedName>
    <definedName name="_xlnm.Print_Area" localSheetId="1">'01 - Zabezpečovací zařízení'!$C$4:$J$76,'01 - Zabezpečovací zařízení'!$C$82:$J$104,'01 - Zabezpečovací zařízení'!$C$110:$K$407</definedName>
    <definedName name="_xlnm.Print_Area" localSheetId="7">'02 - dle URS'!$C$4:$J$76,'02 - dle URS'!$C$82:$J$104,'02 - dle URS'!$C$110:$K$139</definedName>
    <definedName name="_xlnm.Print_Area" localSheetId="12">'02 - dle URS_01'!$C$4:$J$76,'02 - dle URS_01'!$C$82:$J$101,'02 - dle URS_01'!$C$107:$K$126</definedName>
    <definedName name="_xlnm.Print_Area" localSheetId="2">'02 - Zemní práce'!$C$4:$J$76,'02 - Zemní práce'!$C$82:$J$103,'02 - Zemní práce'!$C$109:$K$143</definedName>
    <definedName name="_xlnm.Print_Area" localSheetId="3">'Část B - Definitivní TZZ ...'!$C$4:$J$76,'Část B - Definitivní TZZ ...'!$C$82:$J$100,'Část B - Definitivní TZZ ...'!$C$106:$K$133</definedName>
    <definedName name="_xlnm.Print_Area" localSheetId="4">'Část C - Klimatizace'!$C$4:$J$76,'Část C - Klimatizace'!$C$82:$J$102,'Část C - Klimatizace'!$C$108:$K$139</definedName>
    <definedName name="_xlnm.Print_Area" localSheetId="5">'PS 02-11 - ŽST Nymburk mě...'!$C$4:$J$76,'PS 02-11 - ŽST Nymburk mě...'!$C$82:$J$98,'PS 02-11 - ŽST Nymburk mě...'!$C$104:$K$371</definedName>
    <definedName name="_xlnm.Print_Area" localSheetId="14">'PS 02-12 - žst Sadská, mí...'!$C$4:$J$76,'PS 02-12 - žst Sadská, mí...'!$C$82:$J$98,'PS 02-12 - žst Sadská, mí...'!$C$104:$K$246</definedName>
    <definedName name="_xlnm.Print_Area" localSheetId="0">'Rekapitulace stavby'!$D$4:$AO$76,'Rekapitulace stavby'!$C$82:$AQ$113</definedName>
    <definedName name="_xlnm.Print_Area" localSheetId="8">'SO 71-55.1 - žst.Nymburk ...'!$C$4:$J$76,'SO 71-55.1 - žst.Nymburk ...'!$C$82:$J$121,'SO 71-55.1 - žst.Nymburk ...'!$C$127:$K$264</definedName>
    <definedName name="_xlnm.Print_Area" localSheetId="9">'SO 71-55.2 - žst.Nymburk ...'!$C$4:$J$76,'SO 71-55.2 - žst.Nymburk ...'!$C$82:$J$106,'SO 71-55.2 - žst.Nymburk ...'!$C$112:$K$146</definedName>
    <definedName name="_xlnm.Print_Area" localSheetId="10">'SO 72-55 - žst.Nymburk mě...'!$C$4:$J$76,'SO 72-55 - žst.Nymburk mě...'!$C$82:$J$117,'SO 72-55 - žst.Nymburk mě...'!$C$123:$K$240</definedName>
    <definedName name="_xlnm.Print_Area" localSheetId="13">'VON - VON'!$C$4:$J$76,'VON - VON'!$C$82:$J$102,'VON - VON'!$C$108:$K$149</definedName>
  </definedNames>
  <calcPr calcId="162913"/>
</workbook>
</file>

<file path=xl/calcChain.xml><?xml version="1.0" encoding="utf-8"?>
<calcChain xmlns="http://schemas.openxmlformats.org/spreadsheetml/2006/main">
  <c r="J37" i="15" l="1"/>
  <c r="J36" i="15"/>
  <c r="AY112" i="1"/>
  <c r="J35" i="15"/>
  <c r="AX112" i="1" s="1"/>
  <c r="BI246" i="15"/>
  <c r="BH246" i="15"/>
  <c r="BG246" i="15"/>
  <c r="BF246" i="15"/>
  <c r="T246" i="15"/>
  <c r="R246" i="15"/>
  <c r="P246" i="15"/>
  <c r="BI245" i="15"/>
  <c r="BH245" i="15"/>
  <c r="BG245" i="15"/>
  <c r="BF245" i="15"/>
  <c r="T245" i="15"/>
  <c r="R245" i="15"/>
  <c r="P245" i="15"/>
  <c r="BI244" i="15"/>
  <c r="BH244" i="15"/>
  <c r="BG244" i="15"/>
  <c r="BF244" i="15"/>
  <c r="T244" i="15"/>
  <c r="R244" i="15"/>
  <c r="P244" i="15"/>
  <c r="BI243" i="15"/>
  <c r="BH243" i="15"/>
  <c r="BG243" i="15"/>
  <c r="BF243" i="15"/>
  <c r="T243" i="15"/>
  <c r="R243" i="15"/>
  <c r="P243" i="15"/>
  <c r="BI242" i="15"/>
  <c r="BH242" i="15"/>
  <c r="BG242" i="15"/>
  <c r="BF242" i="15"/>
  <c r="T242" i="15"/>
  <c r="R242" i="15"/>
  <c r="P242" i="15"/>
  <c r="BI241" i="15"/>
  <c r="BH241" i="15"/>
  <c r="BG241" i="15"/>
  <c r="BF241" i="15"/>
  <c r="T241" i="15"/>
  <c r="R241" i="15"/>
  <c r="P241" i="15"/>
  <c r="BI240" i="15"/>
  <c r="BH240" i="15"/>
  <c r="BG240" i="15"/>
  <c r="BF240" i="15"/>
  <c r="T240" i="15"/>
  <c r="R240" i="15"/>
  <c r="P240" i="15"/>
  <c r="BI239" i="15"/>
  <c r="BH239" i="15"/>
  <c r="BG239" i="15"/>
  <c r="BF239" i="15"/>
  <c r="T239" i="15"/>
  <c r="R239" i="15"/>
  <c r="P239" i="15"/>
  <c r="BI238" i="15"/>
  <c r="BH238" i="15"/>
  <c r="BG238" i="15"/>
  <c r="BF238" i="15"/>
  <c r="T238" i="15"/>
  <c r="R238" i="15"/>
  <c r="P238" i="15"/>
  <c r="BI236" i="15"/>
  <c r="BH236" i="15"/>
  <c r="BG236" i="15"/>
  <c r="BF236" i="15"/>
  <c r="T236" i="15"/>
  <c r="R236" i="15"/>
  <c r="P236" i="15"/>
  <c r="BI235" i="15"/>
  <c r="BH235" i="15"/>
  <c r="BG235" i="15"/>
  <c r="BF235" i="15"/>
  <c r="T235" i="15"/>
  <c r="R235" i="15"/>
  <c r="P235" i="15"/>
  <c r="BI234" i="15"/>
  <c r="BH234" i="15"/>
  <c r="BG234" i="15"/>
  <c r="BF234" i="15"/>
  <c r="T234" i="15"/>
  <c r="R234" i="15"/>
  <c r="P234" i="15"/>
  <c r="BI233" i="15"/>
  <c r="BH233" i="15"/>
  <c r="BG233" i="15"/>
  <c r="BF233" i="15"/>
  <c r="T233" i="15"/>
  <c r="R233" i="15"/>
  <c r="P233" i="15"/>
  <c r="BI232" i="15"/>
  <c r="BH232" i="15"/>
  <c r="BG232" i="15"/>
  <c r="BF232" i="15"/>
  <c r="T232" i="15"/>
  <c r="R232" i="15"/>
  <c r="P232" i="15"/>
  <c r="BI231" i="15"/>
  <c r="BH231" i="15"/>
  <c r="BG231" i="15"/>
  <c r="BF231" i="15"/>
  <c r="T231" i="15"/>
  <c r="R231" i="15"/>
  <c r="P231" i="15"/>
  <c r="BI230" i="15"/>
  <c r="BH230" i="15"/>
  <c r="BG230" i="15"/>
  <c r="BF230" i="15"/>
  <c r="T230" i="15"/>
  <c r="R230" i="15"/>
  <c r="P230" i="15"/>
  <c r="BI229" i="15"/>
  <c r="BH229" i="15"/>
  <c r="BG229" i="15"/>
  <c r="BF229" i="15"/>
  <c r="T229" i="15"/>
  <c r="R229" i="15"/>
  <c r="P229" i="15"/>
  <c r="BI228" i="15"/>
  <c r="BH228" i="15"/>
  <c r="BG228" i="15"/>
  <c r="BF228" i="15"/>
  <c r="T228" i="15"/>
  <c r="R228" i="15"/>
  <c r="P228" i="15"/>
  <c r="BI227" i="15"/>
  <c r="BH227" i="15"/>
  <c r="BG227" i="15"/>
  <c r="BF227" i="15"/>
  <c r="T227" i="15"/>
  <c r="R227" i="15"/>
  <c r="P227" i="15"/>
  <c r="BI226" i="15"/>
  <c r="BH226" i="15"/>
  <c r="BG226" i="15"/>
  <c r="BF226" i="15"/>
  <c r="T226" i="15"/>
  <c r="R226" i="15"/>
  <c r="P226" i="15"/>
  <c r="BI225" i="15"/>
  <c r="BH225" i="15"/>
  <c r="BG225" i="15"/>
  <c r="BF225" i="15"/>
  <c r="T225" i="15"/>
  <c r="R225" i="15"/>
  <c r="P225" i="15"/>
  <c r="BI224" i="15"/>
  <c r="BH224" i="15"/>
  <c r="BG224" i="15"/>
  <c r="BF224" i="15"/>
  <c r="T224" i="15"/>
  <c r="R224" i="15"/>
  <c r="P224" i="15"/>
  <c r="BI223" i="15"/>
  <c r="BH223" i="15"/>
  <c r="BG223" i="15"/>
  <c r="BF223" i="15"/>
  <c r="T223" i="15"/>
  <c r="R223" i="15"/>
  <c r="P223" i="15"/>
  <c r="BI222" i="15"/>
  <c r="BH222" i="15"/>
  <c r="BG222" i="15"/>
  <c r="BF222" i="15"/>
  <c r="T222" i="15"/>
  <c r="R222" i="15"/>
  <c r="P222" i="15"/>
  <c r="BI221" i="15"/>
  <c r="BH221" i="15"/>
  <c r="BG221" i="15"/>
  <c r="BF221" i="15"/>
  <c r="T221" i="15"/>
  <c r="R221" i="15"/>
  <c r="P221" i="15"/>
  <c r="BI220" i="15"/>
  <c r="BH220" i="15"/>
  <c r="BG220" i="15"/>
  <c r="BF220" i="15"/>
  <c r="T220" i="15"/>
  <c r="R220" i="15"/>
  <c r="P220" i="15"/>
  <c r="BI219" i="15"/>
  <c r="BH219" i="15"/>
  <c r="BG219" i="15"/>
  <c r="BF219" i="15"/>
  <c r="T219" i="15"/>
  <c r="R219" i="15"/>
  <c r="P219" i="15"/>
  <c r="BI218" i="15"/>
  <c r="BH218" i="15"/>
  <c r="BG218" i="15"/>
  <c r="BF218" i="15"/>
  <c r="T218" i="15"/>
  <c r="R218" i="15"/>
  <c r="P218" i="15"/>
  <c r="BI217" i="15"/>
  <c r="BH217" i="15"/>
  <c r="BG217" i="15"/>
  <c r="BF217" i="15"/>
  <c r="T217" i="15"/>
  <c r="R217" i="15"/>
  <c r="P217" i="15"/>
  <c r="BI216" i="15"/>
  <c r="BH216" i="15"/>
  <c r="BG216" i="15"/>
  <c r="BF216" i="15"/>
  <c r="T216" i="15"/>
  <c r="R216" i="15"/>
  <c r="P216" i="15"/>
  <c r="BI215" i="15"/>
  <c r="BH215" i="15"/>
  <c r="BG215" i="15"/>
  <c r="BF215" i="15"/>
  <c r="T215" i="15"/>
  <c r="R215" i="15"/>
  <c r="P215" i="15"/>
  <c r="BI214" i="15"/>
  <c r="BH214" i="15"/>
  <c r="BG214" i="15"/>
  <c r="BF214" i="15"/>
  <c r="T214" i="15"/>
  <c r="R214" i="15"/>
  <c r="P214" i="15"/>
  <c r="BI213" i="15"/>
  <c r="BH213" i="15"/>
  <c r="BG213" i="15"/>
  <c r="BF213" i="15"/>
  <c r="T213" i="15"/>
  <c r="R213" i="15"/>
  <c r="P213" i="15"/>
  <c r="BI212" i="15"/>
  <c r="BH212" i="15"/>
  <c r="BG212" i="15"/>
  <c r="BF212" i="15"/>
  <c r="T212" i="15"/>
  <c r="R212" i="15"/>
  <c r="P212" i="15"/>
  <c r="BI211" i="15"/>
  <c r="BH211" i="15"/>
  <c r="BG211" i="15"/>
  <c r="BF211" i="15"/>
  <c r="T211" i="15"/>
  <c r="R211" i="15"/>
  <c r="P211" i="15"/>
  <c r="BI210" i="15"/>
  <c r="BH210" i="15"/>
  <c r="BG210" i="15"/>
  <c r="BF210" i="15"/>
  <c r="T210" i="15"/>
  <c r="R210" i="15"/>
  <c r="P210" i="15"/>
  <c r="BI209" i="15"/>
  <c r="BH209" i="15"/>
  <c r="BG209" i="15"/>
  <c r="BF209" i="15"/>
  <c r="T209" i="15"/>
  <c r="R209" i="15"/>
  <c r="P209" i="15"/>
  <c r="BI208" i="15"/>
  <c r="BH208" i="15"/>
  <c r="BG208" i="15"/>
  <c r="BF208" i="15"/>
  <c r="T208" i="15"/>
  <c r="R208" i="15"/>
  <c r="P208" i="15"/>
  <c r="BI207" i="15"/>
  <c r="BH207" i="15"/>
  <c r="BG207" i="15"/>
  <c r="BF207" i="15"/>
  <c r="T207" i="15"/>
  <c r="R207" i="15"/>
  <c r="P207" i="15"/>
  <c r="BI206" i="15"/>
  <c r="BH206" i="15"/>
  <c r="BG206" i="15"/>
  <c r="BF206" i="15"/>
  <c r="T206" i="15"/>
  <c r="R206" i="15"/>
  <c r="P206" i="15"/>
  <c r="BI205" i="15"/>
  <c r="BH205" i="15"/>
  <c r="BG205" i="15"/>
  <c r="BF205" i="15"/>
  <c r="T205" i="15"/>
  <c r="R205" i="15"/>
  <c r="P205" i="15"/>
  <c r="BI204" i="15"/>
  <c r="BH204" i="15"/>
  <c r="BG204" i="15"/>
  <c r="BF204" i="15"/>
  <c r="T204" i="15"/>
  <c r="R204" i="15"/>
  <c r="P204" i="15"/>
  <c r="BI203" i="15"/>
  <c r="BH203" i="15"/>
  <c r="BG203" i="15"/>
  <c r="BF203" i="15"/>
  <c r="T203" i="15"/>
  <c r="R203" i="15"/>
  <c r="P203" i="15"/>
  <c r="BI202" i="15"/>
  <c r="BH202" i="15"/>
  <c r="BG202" i="15"/>
  <c r="BF202" i="15"/>
  <c r="T202" i="15"/>
  <c r="R202" i="15"/>
  <c r="P202" i="15"/>
  <c r="BI201" i="15"/>
  <c r="BH201" i="15"/>
  <c r="BG201" i="15"/>
  <c r="BF201" i="15"/>
  <c r="T201" i="15"/>
  <c r="R201" i="15"/>
  <c r="P201" i="15"/>
  <c r="BI200" i="15"/>
  <c r="BH200" i="15"/>
  <c r="BG200" i="15"/>
  <c r="BF200" i="15"/>
  <c r="T200" i="15"/>
  <c r="R200" i="15"/>
  <c r="P200" i="15"/>
  <c r="BI199" i="15"/>
  <c r="BH199" i="15"/>
  <c r="BG199" i="15"/>
  <c r="BF199" i="15"/>
  <c r="T199" i="15"/>
  <c r="R199" i="15"/>
  <c r="P199" i="15"/>
  <c r="BI198" i="15"/>
  <c r="BH198" i="15"/>
  <c r="BG198" i="15"/>
  <c r="BF198" i="15"/>
  <c r="T198" i="15"/>
  <c r="R198" i="15"/>
  <c r="P198" i="15"/>
  <c r="BI197" i="15"/>
  <c r="BH197" i="15"/>
  <c r="BG197" i="15"/>
  <c r="BF197" i="15"/>
  <c r="T197" i="15"/>
  <c r="R197" i="15"/>
  <c r="P197" i="15"/>
  <c r="BI196" i="15"/>
  <c r="BH196" i="15"/>
  <c r="BG196" i="15"/>
  <c r="BF196" i="15"/>
  <c r="T196" i="15"/>
  <c r="R196" i="15"/>
  <c r="P196" i="15"/>
  <c r="BI195" i="15"/>
  <c r="BH195" i="15"/>
  <c r="BG195" i="15"/>
  <c r="BF195" i="15"/>
  <c r="T195" i="15"/>
  <c r="R195" i="15"/>
  <c r="P195" i="15"/>
  <c r="BI194" i="15"/>
  <c r="BH194" i="15"/>
  <c r="BG194" i="15"/>
  <c r="BF194" i="15"/>
  <c r="T194" i="15"/>
  <c r="R194" i="15"/>
  <c r="P194" i="15"/>
  <c r="BI193" i="15"/>
  <c r="BH193" i="15"/>
  <c r="BG193" i="15"/>
  <c r="BF193" i="15"/>
  <c r="T193" i="15"/>
  <c r="R193" i="15"/>
  <c r="P193" i="15"/>
  <c r="BI192" i="15"/>
  <c r="BH192" i="15"/>
  <c r="BG192" i="15"/>
  <c r="BF192" i="15"/>
  <c r="T192" i="15"/>
  <c r="R192" i="15"/>
  <c r="P192" i="15"/>
  <c r="BI191" i="15"/>
  <c r="BH191" i="15"/>
  <c r="BG191" i="15"/>
  <c r="BF191" i="15"/>
  <c r="T191" i="15"/>
  <c r="R191" i="15"/>
  <c r="P191" i="15"/>
  <c r="BI190" i="15"/>
  <c r="BH190" i="15"/>
  <c r="BG190" i="15"/>
  <c r="BF190" i="15"/>
  <c r="T190" i="15"/>
  <c r="R190" i="15"/>
  <c r="P190" i="15"/>
  <c r="BI189" i="15"/>
  <c r="BH189" i="15"/>
  <c r="BG189" i="15"/>
  <c r="BF189" i="15"/>
  <c r="T189" i="15"/>
  <c r="R189" i="15"/>
  <c r="P189" i="15"/>
  <c r="BI188" i="15"/>
  <c r="BH188" i="15"/>
  <c r="BG188" i="15"/>
  <c r="BF188" i="15"/>
  <c r="T188" i="15"/>
  <c r="R188" i="15"/>
  <c r="P188" i="15"/>
  <c r="BI187" i="15"/>
  <c r="BH187" i="15"/>
  <c r="BG187" i="15"/>
  <c r="BF187" i="15"/>
  <c r="T187" i="15"/>
  <c r="R187" i="15"/>
  <c r="P187" i="15"/>
  <c r="BI186" i="15"/>
  <c r="BH186" i="15"/>
  <c r="BG186" i="15"/>
  <c r="BF186" i="15"/>
  <c r="T186" i="15"/>
  <c r="R186" i="15"/>
  <c r="P186" i="15"/>
  <c r="BI185" i="15"/>
  <c r="BH185" i="15"/>
  <c r="BG185" i="15"/>
  <c r="BF185" i="15"/>
  <c r="T185" i="15"/>
  <c r="R185" i="15"/>
  <c r="P185" i="15"/>
  <c r="BI184" i="15"/>
  <c r="BH184" i="15"/>
  <c r="BG184" i="15"/>
  <c r="BF184" i="15"/>
  <c r="T184" i="15"/>
  <c r="R184" i="15"/>
  <c r="P184" i="15"/>
  <c r="BI183" i="15"/>
  <c r="BH183" i="15"/>
  <c r="BG183" i="15"/>
  <c r="BF183" i="15"/>
  <c r="T183" i="15"/>
  <c r="R183" i="15"/>
  <c r="P183" i="15"/>
  <c r="BI182" i="15"/>
  <c r="BH182" i="15"/>
  <c r="BG182" i="15"/>
  <c r="BF182" i="15"/>
  <c r="T182" i="15"/>
  <c r="R182" i="15"/>
  <c r="P182" i="15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9" i="15"/>
  <c r="BH179" i="15"/>
  <c r="BG179" i="15"/>
  <c r="BF179" i="15"/>
  <c r="T179" i="15"/>
  <c r="R179" i="15"/>
  <c r="P179" i="15"/>
  <c r="BI178" i="15"/>
  <c r="BH178" i="15"/>
  <c r="BG178" i="15"/>
  <c r="BF178" i="15"/>
  <c r="T178" i="15"/>
  <c r="R178" i="15"/>
  <c r="P178" i="15"/>
  <c r="BI177" i="15"/>
  <c r="BH177" i="15"/>
  <c r="BG177" i="15"/>
  <c r="BF177" i="15"/>
  <c r="T177" i="15"/>
  <c r="R177" i="15"/>
  <c r="P177" i="15"/>
  <c r="BI176" i="15"/>
  <c r="BH176" i="15"/>
  <c r="BG176" i="15"/>
  <c r="BF176" i="15"/>
  <c r="T176" i="15"/>
  <c r="R176" i="15"/>
  <c r="P176" i="15"/>
  <c r="BI175" i="15"/>
  <c r="BH175" i="15"/>
  <c r="BG175" i="15"/>
  <c r="BF175" i="15"/>
  <c r="T175" i="15"/>
  <c r="R175" i="15"/>
  <c r="P175" i="15"/>
  <c r="BI174" i="15"/>
  <c r="BH174" i="15"/>
  <c r="BG174" i="15"/>
  <c r="BF174" i="15"/>
  <c r="T174" i="15"/>
  <c r="R174" i="15"/>
  <c r="P174" i="15"/>
  <c r="BI173" i="15"/>
  <c r="BH173" i="15"/>
  <c r="BG173" i="15"/>
  <c r="BF173" i="15"/>
  <c r="T173" i="15"/>
  <c r="R173" i="15"/>
  <c r="P173" i="15"/>
  <c r="BI172" i="15"/>
  <c r="BH172" i="15"/>
  <c r="BG172" i="15"/>
  <c r="BF172" i="15"/>
  <c r="T172" i="15"/>
  <c r="R172" i="15"/>
  <c r="P172" i="15"/>
  <c r="BI171" i="15"/>
  <c r="BH171" i="15"/>
  <c r="BG171" i="15"/>
  <c r="BF171" i="15"/>
  <c r="T171" i="15"/>
  <c r="R171" i="15"/>
  <c r="P171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8" i="15"/>
  <c r="BH168" i="15"/>
  <c r="BG168" i="15"/>
  <c r="BF168" i="15"/>
  <c r="T168" i="15"/>
  <c r="R168" i="15"/>
  <c r="P168" i="15"/>
  <c r="BI167" i="15"/>
  <c r="BH167" i="15"/>
  <c r="BG167" i="15"/>
  <c r="BF167" i="15"/>
  <c r="T167" i="15"/>
  <c r="R167" i="15"/>
  <c r="P167" i="15"/>
  <c r="BI166" i="15"/>
  <c r="BH166" i="15"/>
  <c r="BG166" i="15"/>
  <c r="BF166" i="15"/>
  <c r="T166" i="15"/>
  <c r="R166" i="15"/>
  <c r="P166" i="15"/>
  <c r="BI165" i="15"/>
  <c r="BH165" i="15"/>
  <c r="BG165" i="15"/>
  <c r="BF165" i="15"/>
  <c r="T165" i="15"/>
  <c r="R165" i="15"/>
  <c r="P165" i="15"/>
  <c r="BI164" i="15"/>
  <c r="BH164" i="15"/>
  <c r="BG164" i="15"/>
  <c r="BF164" i="15"/>
  <c r="T164" i="15"/>
  <c r="R164" i="15"/>
  <c r="P164" i="15"/>
  <c r="BI163" i="15"/>
  <c r="BH163" i="15"/>
  <c r="BG163" i="15"/>
  <c r="BF163" i="15"/>
  <c r="T163" i="15"/>
  <c r="R163" i="15"/>
  <c r="P163" i="15"/>
  <c r="BI162" i="15"/>
  <c r="BH162" i="15"/>
  <c r="BG162" i="15"/>
  <c r="BF162" i="15"/>
  <c r="T162" i="15"/>
  <c r="R162" i="15"/>
  <c r="P162" i="15"/>
  <c r="BI161" i="15"/>
  <c r="BH161" i="15"/>
  <c r="BG161" i="15"/>
  <c r="BF161" i="15"/>
  <c r="T161" i="15"/>
  <c r="R161" i="15"/>
  <c r="P161" i="15"/>
  <c r="BI160" i="15"/>
  <c r="BH160" i="15"/>
  <c r="BG160" i="15"/>
  <c r="BF160" i="15"/>
  <c r="T160" i="15"/>
  <c r="R160" i="15"/>
  <c r="P160" i="15"/>
  <c r="BI159" i="15"/>
  <c r="BH159" i="15"/>
  <c r="BG159" i="15"/>
  <c r="BF159" i="15"/>
  <c r="T159" i="15"/>
  <c r="R159" i="15"/>
  <c r="P159" i="15"/>
  <c r="BI158" i="15"/>
  <c r="BH158" i="15"/>
  <c r="BG158" i="15"/>
  <c r="BF158" i="15"/>
  <c r="T158" i="15"/>
  <c r="R158" i="15"/>
  <c r="P158" i="15"/>
  <c r="BI157" i="15"/>
  <c r="BH157" i="15"/>
  <c r="BG157" i="15"/>
  <c r="BF157" i="15"/>
  <c r="T157" i="15"/>
  <c r="R157" i="15"/>
  <c r="P157" i="15"/>
  <c r="BI156" i="15"/>
  <c r="BH156" i="15"/>
  <c r="BG156" i="15"/>
  <c r="BF156" i="15"/>
  <c r="T156" i="15"/>
  <c r="R156" i="15"/>
  <c r="P156" i="15"/>
  <c r="BI155" i="15"/>
  <c r="BH155" i="15"/>
  <c r="BG155" i="15"/>
  <c r="BF155" i="15"/>
  <c r="T155" i="15"/>
  <c r="R155" i="15"/>
  <c r="P155" i="15"/>
  <c r="BI154" i="15"/>
  <c r="BH154" i="15"/>
  <c r="BG154" i="15"/>
  <c r="BF154" i="15"/>
  <c r="T154" i="15"/>
  <c r="R154" i="15"/>
  <c r="P154" i="15"/>
  <c r="BI153" i="15"/>
  <c r="BH153" i="15"/>
  <c r="BG153" i="15"/>
  <c r="BF153" i="15"/>
  <c r="T153" i="15"/>
  <c r="R153" i="15"/>
  <c r="P153" i="15"/>
  <c r="BI152" i="15"/>
  <c r="BH152" i="15"/>
  <c r="BG152" i="15"/>
  <c r="BF152" i="15"/>
  <c r="T152" i="15"/>
  <c r="R152" i="15"/>
  <c r="P152" i="15"/>
  <c r="BI151" i="15"/>
  <c r="BH151" i="15"/>
  <c r="BG151" i="15"/>
  <c r="BF151" i="15"/>
  <c r="T151" i="15"/>
  <c r="R151" i="15"/>
  <c r="P151" i="15"/>
  <c r="BI150" i="15"/>
  <c r="BH150" i="15"/>
  <c r="BG150" i="15"/>
  <c r="BF150" i="15"/>
  <c r="T150" i="15"/>
  <c r="R150" i="15"/>
  <c r="P150" i="15"/>
  <c r="BI149" i="15"/>
  <c r="BH149" i="15"/>
  <c r="BG149" i="15"/>
  <c r="BF149" i="15"/>
  <c r="T149" i="15"/>
  <c r="R149" i="15"/>
  <c r="P149" i="15"/>
  <c r="BI148" i="15"/>
  <c r="BH148" i="15"/>
  <c r="BG148" i="15"/>
  <c r="BF148" i="15"/>
  <c r="T148" i="15"/>
  <c r="R148" i="15"/>
  <c r="P148" i="15"/>
  <c r="BI147" i="15"/>
  <c r="BH147" i="15"/>
  <c r="BG147" i="15"/>
  <c r="BF147" i="15"/>
  <c r="T147" i="15"/>
  <c r="R147" i="15"/>
  <c r="P147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4" i="15"/>
  <c r="BH124" i="15"/>
  <c r="BG124" i="15"/>
  <c r="BF124" i="15"/>
  <c r="T124" i="15"/>
  <c r="R124" i="15"/>
  <c r="P124" i="15"/>
  <c r="BI123" i="15"/>
  <c r="BH123" i="15"/>
  <c r="BG123" i="15"/>
  <c r="BF123" i="15"/>
  <c r="T123" i="15"/>
  <c r="R123" i="15"/>
  <c r="P123" i="15"/>
  <c r="BI122" i="15"/>
  <c r="BH122" i="15"/>
  <c r="BG122" i="15"/>
  <c r="BF122" i="15"/>
  <c r="T122" i="15"/>
  <c r="R122" i="15"/>
  <c r="P122" i="15"/>
  <c r="BI121" i="15"/>
  <c r="BH121" i="15"/>
  <c r="BG121" i="15"/>
  <c r="BF121" i="15"/>
  <c r="T121" i="15"/>
  <c r="R121" i="15"/>
  <c r="P121" i="15"/>
  <c r="BI120" i="15"/>
  <c r="BH120" i="15"/>
  <c r="BG120" i="15"/>
  <c r="BF120" i="15"/>
  <c r="T120" i="15"/>
  <c r="R120" i="15"/>
  <c r="P120" i="15"/>
  <c r="BI119" i="15"/>
  <c r="BH119" i="15"/>
  <c r="BG119" i="15"/>
  <c r="BF119" i="15"/>
  <c r="T119" i="15"/>
  <c r="R119" i="15"/>
  <c r="P119" i="15"/>
  <c r="BI118" i="15"/>
  <c r="BH118" i="15"/>
  <c r="BG118" i="15"/>
  <c r="BF118" i="15"/>
  <c r="T118" i="15"/>
  <c r="R118" i="15"/>
  <c r="P118" i="15"/>
  <c r="J114" i="15"/>
  <c r="J113" i="15"/>
  <c r="F113" i="15"/>
  <c r="F111" i="15"/>
  <c r="E109" i="15"/>
  <c r="J92" i="15"/>
  <c r="J91" i="15"/>
  <c r="F91" i="15"/>
  <c r="F89" i="15"/>
  <c r="E87" i="15"/>
  <c r="J18" i="15"/>
  <c r="E18" i="15"/>
  <c r="F92" i="15" s="1"/>
  <c r="J17" i="15"/>
  <c r="J12" i="15"/>
  <c r="J111" i="15" s="1"/>
  <c r="E7" i="15"/>
  <c r="E85" i="15"/>
  <c r="J37" i="14"/>
  <c r="J36" i="14"/>
  <c r="AY111" i="1"/>
  <c r="J35" i="14"/>
  <c r="AX111" i="1"/>
  <c r="BI149" i="14"/>
  <c r="BH149" i="14"/>
  <c r="BG149" i="14"/>
  <c r="BF149" i="14"/>
  <c r="T149" i="14"/>
  <c r="T148" i="14"/>
  <c r="R149" i="14"/>
  <c r="R148" i="14"/>
  <c r="P149" i="14"/>
  <c r="P148" i="14" s="1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J118" i="14"/>
  <c r="J117" i="14"/>
  <c r="F117" i="14"/>
  <c r="F115" i="14"/>
  <c r="E113" i="14"/>
  <c r="J92" i="14"/>
  <c r="J91" i="14"/>
  <c r="F91" i="14"/>
  <c r="F89" i="14"/>
  <c r="E87" i="14"/>
  <c r="J18" i="14"/>
  <c r="E18" i="14"/>
  <c r="F92" i="14" s="1"/>
  <c r="J17" i="14"/>
  <c r="J12" i="14"/>
  <c r="J115" i="14"/>
  <c r="E7" i="14"/>
  <c r="E111" i="14" s="1"/>
  <c r="J39" i="13"/>
  <c r="J38" i="13"/>
  <c r="AY110" i="1" s="1"/>
  <c r="J37" i="13"/>
  <c r="AX110" i="1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J119" i="13"/>
  <c r="J118" i="13"/>
  <c r="F118" i="13"/>
  <c r="F116" i="13"/>
  <c r="E114" i="13"/>
  <c r="J94" i="13"/>
  <c r="J93" i="13"/>
  <c r="F93" i="13"/>
  <c r="F91" i="13"/>
  <c r="E89" i="13"/>
  <c r="J20" i="13"/>
  <c r="E20" i="13"/>
  <c r="F119" i="13" s="1"/>
  <c r="J19" i="13"/>
  <c r="J14" i="13"/>
  <c r="J91" i="13" s="1"/>
  <c r="E7" i="13"/>
  <c r="E110" i="13"/>
  <c r="J39" i="12"/>
  <c r="J38" i="12"/>
  <c r="AY109" i="1"/>
  <c r="J37" i="12"/>
  <c r="AX109" i="1"/>
  <c r="BI206" i="12"/>
  <c r="BH206" i="12"/>
  <c r="BG206" i="12"/>
  <c r="BF206" i="12"/>
  <c r="T206" i="12"/>
  <c r="R206" i="12"/>
  <c r="P206" i="12"/>
  <c r="BI205" i="12"/>
  <c r="BH205" i="12"/>
  <c r="BG205" i="12"/>
  <c r="BF205" i="12"/>
  <c r="T205" i="12"/>
  <c r="R205" i="12"/>
  <c r="P205" i="12"/>
  <c r="BI204" i="12"/>
  <c r="BH204" i="12"/>
  <c r="BG204" i="12"/>
  <c r="BF204" i="12"/>
  <c r="T204" i="12"/>
  <c r="R204" i="12"/>
  <c r="P204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201" i="12"/>
  <c r="BH201" i="12"/>
  <c r="BG201" i="12"/>
  <c r="BF201" i="12"/>
  <c r="T201" i="12"/>
  <c r="R201" i="12"/>
  <c r="P201" i="12"/>
  <c r="BI200" i="12"/>
  <c r="BH200" i="12"/>
  <c r="BG200" i="12"/>
  <c r="BF200" i="12"/>
  <c r="T200" i="12"/>
  <c r="R200" i="12"/>
  <c r="P200" i="12"/>
  <c r="BI199" i="12"/>
  <c r="BH199" i="12"/>
  <c r="BG199" i="12"/>
  <c r="BF199" i="12"/>
  <c r="T199" i="12"/>
  <c r="R199" i="12"/>
  <c r="P199" i="12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7" i="12"/>
  <c r="BH177" i="12"/>
  <c r="BG177" i="12"/>
  <c r="BF177" i="12"/>
  <c r="T177" i="12"/>
  <c r="R177" i="12"/>
  <c r="P177" i="12"/>
  <c r="BI176" i="12"/>
  <c r="BH176" i="12"/>
  <c r="BG176" i="12"/>
  <c r="BF176" i="12"/>
  <c r="T176" i="12"/>
  <c r="R176" i="12"/>
  <c r="P176" i="12"/>
  <c r="BI175" i="12"/>
  <c r="BH175" i="12"/>
  <c r="BG175" i="12"/>
  <c r="BF175" i="12"/>
  <c r="T175" i="12"/>
  <c r="R175" i="12"/>
  <c r="P175" i="12"/>
  <c r="BI174" i="12"/>
  <c r="BH174" i="12"/>
  <c r="BG174" i="12"/>
  <c r="BF174" i="12"/>
  <c r="T174" i="12"/>
  <c r="R174" i="12"/>
  <c r="P174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2" i="12"/>
  <c r="BH162" i="12"/>
  <c r="BG162" i="12"/>
  <c r="BF162" i="12"/>
  <c r="T162" i="12"/>
  <c r="R162" i="12"/>
  <c r="P162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J118" i="12"/>
  <c r="J117" i="12"/>
  <c r="F117" i="12"/>
  <c r="F115" i="12"/>
  <c r="E113" i="12"/>
  <c r="J94" i="12"/>
  <c r="J93" i="12"/>
  <c r="F93" i="12"/>
  <c r="F91" i="12"/>
  <c r="E89" i="12"/>
  <c r="J20" i="12"/>
  <c r="E20" i="12"/>
  <c r="F118" i="12" s="1"/>
  <c r="J19" i="12"/>
  <c r="J14" i="12"/>
  <c r="J91" i="12"/>
  <c r="E7" i="12"/>
  <c r="E109" i="12" s="1"/>
  <c r="J37" i="11"/>
  <c r="J36" i="11"/>
  <c r="AY107" i="1" s="1"/>
  <c r="J35" i="11"/>
  <c r="AX107" i="1"/>
  <c r="BI240" i="11"/>
  <c r="BH240" i="11"/>
  <c r="BG240" i="11"/>
  <c r="BF240" i="11"/>
  <c r="T240" i="11"/>
  <c r="R240" i="11"/>
  <c r="P240" i="11"/>
  <c r="BI239" i="11"/>
  <c r="BH239" i="11"/>
  <c r="BG239" i="11"/>
  <c r="BF239" i="11"/>
  <c r="T239" i="11"/>
  <c r="R239" i="11"/>
  <c r="P239" i="11"/>
  <c r="BI237" i="11"/>
  <c r="BH237" i="11"/>
  <c r="BG237" i="11"/>
  <c r="BF237" i="11"/>
  <c r="T237" i="11"/>
  <c r="R237" i="11"/>
  <c r="P237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3" i="11"/>
  <c r="BH233" i="11"/>
  <c r="BG233" i="11"/>
  <c r="BF233" i="11"/>
  <c r="T233" i="11"/>
  <c r="R233" i="11"/>
  <c r="P233" i="11"/>
  <c r="BI232" i="11"/>
  <c r="BH232" i="11"/>
  <c r="BG232" i="11"/>
  <c r="BF232" i="11"/>
  <c r="T232" i="11"/>
  <c r="R232" i="11"/>
  <c r="P232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9" i="11"/>
  <c r="BH229" i="11"/>
  <c r="BG229" i="11"/>
  <c r="BF229" i="11"/>
  <c r="T229" i="11"/>
  <c r="R229" i="11"/>
  <c r="P229" i="11"/>
  <c r="BI228" i="11"/>
  <c r="BH228" i="11"/>
  <c r="BG228" i="11"/>
  <c r="BF228" i="11"/>
  <c r="T228" i="11"/>
  <c r="R228" i="11"/>
  <c r="P228" i="11"/>
  <c r="BI227" i="11"/>
  <c r="BH227" i="11"/>
  <c r="BG227" i="11"/>
  <c r="BF227" i="11"/>
  <c r="T227" i="11"/>
  <c r="R227" i="11"/>
  <c r="P227" i="11"/>
  <c r="BI226" i="11"/>
  <c r="BH226" i="11"/>
  <c r="BG226" i="11"/>
  <c r="BF226" i="11"/>
  <c r="T226" i="11"/>
  <c r="R226" i="11"/>
  <c r="P226" i="11"/>
  <c r="BI225" i="11"/>
  <c r="BH225" i="11"/>
  <c r="BG225" i="11"/>
  <c r="BF225" i="11"/>
  <c r="T225" i="11"/>
  <c r="R225" i="11"/>
  <c r="P225" i="11"/>
  <c r="BI223" i="11"/>
  <c r="BH223" i="11"/>
  <c r="BG223" i="11"/>
  <c r="BF223" i="11"/>
  <c r="T223" i="11"/>
  <c r="R223" i="11"/>
  <c r="P223" i="11"/>
  <c r="BI222" i="11"/>
  <c r="BH222" i="11"/>
  <c r="BG222" i="11"/>
  <c r="BF222" i="11"/>
  <c r="T222" i="11"/>
  <c r="R222" i="11"/>
  <c r="P222" i="11"/>
  <c r="BI221" i="11"/>
  <c r="BH221" i="11"/>
  <c r="BG221" i="11"/>
  <c r="BF221" i="11"/>
  <c r="T221" i="11"/>
  <c r="R221" i="11"/>
  <c r="P221" i="11"/>
  <c r="BI220" i="11"/>
  <c r="BH220" i="11"/>
  <c r="BG220" i="11"/>
  <c r="BF220" i="11"/>
  <c r="T220" i="11"/>
  <c r="R220" i="11"/>
  <c r="P220" i="11"/>
  <c r="BI218" i="11"/>
  <c r="BH218" i="11"/>
  <c r="BG218" i="11"/>
  <c r="BF218" i="11"/>
  <c r="T218" i="11"/>
  <c r="R218" i="11"/>
  <c r="P218" i="11"/>
  <c r="BI217" i="11"/>
  <c r="BH217" i="11"/>
  <c r="BG217" i="11"/>
  <c r="BF217" i="11"/>
  <c r="T217" i="11"/>
  <c r="R217" i="11"/>
  <c r="P217" i="11"/>
  <c r="BI216" i="11"/>
  <c r="BH216" i="11"/>
  <c r="BG216" i="11"/>
  <c r="BF216" i="11"/>
  <c r="T216" i="11"/>
  <c r="R216" i="11"/>
  <c r="P216" i="11"/>
  <c r="BI215" i="11"/>
  <c r="BH215" i="11"/>
  <c r="BG215" i="11"/>
  <c r="BF215" i="11"/>
  <c r="T215" i="11"/>
  <c r="R215" i="11"/>
  <c r="P215" i="11"/>
  <c r="BI214" i="11"/>
  <c r="BH214" i="11"/>
  <c r="BG214" i="11"/>
  <c r="BF214" i="11"/>
  <c r="T214" i="11"/>
  <c r="R214" i="11"/>
  <c r="P214" i="1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10" i="11"/>
  <c r="BH210" i="11"/>
  <c r="BG210" i="11"/>
  <c r="BF210" i="11"/>
  <c r="T210" i="11"/>
  <c r="R210" i="11"/>
  <c r="P210" i="11"/>
  <c r="BI209" i="11"/>
  <c r="BH209" i="11"/>
  <c r="BG209" i="11"/>
  <c r="BF209" i="11"/>
  <c r="T209" i="11"/>
  <c r="R209" i="11"/>
  <c r="P209" i="11"/>
  <c r="BI208" i="11"/>
  <c r="BH208" i="11"/>
  <c r="BG208" i="11"/>
  <c r="BF208" i="11"/>
  <c r="T208" i="11"/>
  <c r="R208" i="11"/>
  <c r="P208" i="11"/>
  <c r="BI207" i="11"/>
  <c r="BH207" i="11"/>
  <c r="BG207" i="11"/>
  <c r="BF207" i="11"/>
  <c r="T207" i="11"/>
  <c r="R207" i="11"/>
  <c r="P207" i="11"/>
  <c r="BI206" i="11"/>
  <c r="BH206" i="11"/>
  <c r="BG206" i="11"/>
  <c r="BF206" i="11"/>
  <c r="T206" i="11"/>
  <c r="R206" i="11"/>
  <c r="P206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7" i="11"/>
  <c r="BH187" i="11"/>
  <c r="BG187" i="11"/>
  <c r="BF187" i="11"/>
  <c r="T187" i="11"/>
  <c r="R187" i="11"/>
  <c r="P187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3" i="11"/>
  <c r="BH183" i="11"/>
  <c r="BG183" i="11"/>
  <c r="BF183" i="11"/>
  <c r="T183" i="11"/>
  <c r="T182" i="11"/>
  <c r="T181" i="11"/>
  <c r="R183" i="11"/>
  <c r="R182" i="11" s="1"/>
  <c r="R181" i="11" s="1"/>
  <c r="P183" i="11"/>
  <c r="P182" i="11" s="1"/>
  <c r="P181" i="11" s="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J133" i="11"/>
  <c r="J132" i="11"/>
  <c r="F132" i="11"/>
  <c r="F130" i="11"/>
  <c r="E128" i="11"/>
  <c r="J92" i="11"/>
  <c r="J91" i="11"/>
  <c r="F91" i="11"/>
  <c r="F89" i="11"/>
  <c r="E87" i="11"/>
  <c r="J18" i="11"/>
  <c r="E18" i="11"/>
  <c r="F133" i="11"/>
  <c r="J17" i="11"/>
  <c r="J12" i="11"/>
  <c r="J130" i="11" s="1"/>
  <c r="E7" i="11"/>
  <c r="E126" i="11"/>
  <c r="J37" i="10"/>
  <c r="J36" i="10"/>
  <c r="AY106" i="1"/>
  <c r="J35" i="10"/>
  <c r="AX106" i="1"/>
  <c r="BI146" i="10"/>
  <c r="BH146" i="10"/>
  <c r="BG146" i="10"/>
  <c r="BF146" i="10"/>
  <c r="T146" i="10"/>
  <c r="T145" i="10"/>
  <c r="R146" i="10"/>
  <c r="R145" i="10"/>
  <c r="P146" i="10"/>
  <c r="P145" i="10"/>
  <c r="BI144" i="10"/>
  <c r="BH144" i="10"/>
  <c r="BG144" i="10"/>
  <c r="BF144" i="10"/>
  <c r="T144" i="10"/>
  <c r="T143" i="10"/>
  <c r="T140" i="10" s="1"/>
  <c r="R144" i="10"/>
  <c r="R143" i="10"/>
  <c r="P144" i="10"/>
  <c r="P143" i="10"/>
  <c r="BI142" i="10"/>
  <c r="BH142" i="10"/>
  <c r="BG142" i="10"/>
  <c r="BF142" i="10"/>
  <c r="T142" i="10"/>
  <c r="T141" i="10"/>
  <c r="R142" i="10"/>
  <c r="R141" i="10" s="1"/>
  <c r="R140" i="10" s="1"/>
  <c r="P142" i="10"/>
  <c r="P141" i="10"/>
  <c r="P140" i="10" s="1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T133" i="10"/>
  <c r="R134" i="10"/>
  <c r="R133" i="10" s="1"/>
  <c r="P134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J122" i="10"/>
  <c r="J121" i="10"/>
  <c r="F121" i="10"/>
  <c r="F119" i="10"/>
  <c r="E117" i="10"/>
  <c r="J92" i="10"/>
  <c r="J91" i="10"/>
  <c r="F91" i="10"/>
  <c r="F89" i="10"/>
  <c r="E87" i="10"/>
  <c r="J18" i="10"/>
  <c r="E18" i="10"/>
  <c r="F122" i="10"/>
  <c r="J17" i="10"/>
  <c r="J12" i="10"/>
  <c r="J89" i="10"/>
  <c r="E7" i="10"/>
  <c r="E115" i="10" s="1"/>
  <c r="J37" i="9"/>
  <c r="J36" i="9"/>
  <c r="AY105" i="1"/>
  <c r="J35" i="9"/>
  <c r="AX105" i="1"/>
  <c r="BI264" i="9"/>
  <c r="BH264" i="9"/>
  <c r="BG264" i="9"/>
  <c r="BF264" i="9"/>
  <c r="T264" i="9"/>
  <c r="T263" i="9"/>
  <c r="R264" i="9"/>
  <c r="R263" i="9"/>
  <c r="P264" i="9"/>
  <c r="P263" i="9"/>
  <c r="BI262" i="9"/>
  <c r="BH262" i="9"/>
  <c r="BG262" i="9"/>
  <c r="BF262" i="9"/>
  <c r="T262" i="9"/>
  <c r="R262" i="9"/>
  <c r="P262" i="9"/>
  <c r="BI261" i="9"/>
  <c r="BH261" i="9"/>
  <c r="BG261" i="9"/>
  <c r="BF261" i="9"/>
  <c r="T261" i="9"/>
  <c r="R261" i="9"/>
  <c r="P261" i="9"/>
  <c r="BI259" i="9"/>
  <c r="BH259" i="9"/>
  <c r="BG259" i="9"/>
  <c r="BF259" i="9"/>
  <c r="T259" i="9"/>
  <c r="R259" i="9"/>
  <c r="P259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7" i="9"/>
  <c r="BH237" i="9"/>
  <c r="BG237" i="9"/>
  <c r="BF237" i="9"/>
  <c r="T237" i="9"/>
  <c r="R237" i="9"/>
  <c r="P237" i="9"/>
  <c r="BI236" i="9"/>
  <c r="BH236" i="9"/>
  <c r="BG236" i="9"/>
  <c r="BF236" i="9"/>
  <c r="T236" i="9"/>
  <c r="R236" i="9"/>
  <c r="P236" i="9"/>
  <c r="BI235" i="9"/>
  <c r="BH235" i="9"/>
  <c r="BG235" i="9"/>
  <c r="BF235" i="9"/>
  <c r="T235" i="9"/>
  <c r="R235" i="9"/>
  <c r="P235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1" i="9"/>
  <c r="BH231" i="9"/>
  <c r="BG231" i="9"/>
  <c r="BF231" i="9"/>
  <c r="T231" i="9"/>
  <c r="R231" i="9"/>
  <c r="P231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0" i="9"/>
  <c r="BH210" i="9"/>
  <c r="BG210" i="9"/>
  <c r="BF210" i="9"/>
  <c r="T210" i="9"/>
  <c r="T209" i="9"/>
  <c r="R210" i="9"/>
  <c r="R209" i="9" s="1"/>
  <c r="P210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T188" i="9"/>
  <c r="R189" i="9"/>
  <c r="R188" i="9"/>
  <c r="P189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J137" i="9"/>
  <c r="J136" i="9"/>
  <c r="F136" i="9"/>
  <c r="F134" i="9"/>
  <c r="E132" i="9"/>
  <c r="J92" i="9"/>
  <c r="J91" i="9"/>
  <c r="F91" i="9"/>
  <c r="F89" i="9"/>
  <c r="E87" i="9"/>
  <c r="J18" i="9"/>
  <c r="E18" i="9"/>
  <c r="F137" i="9"/>
  <c r="J17" i="9"/>
  <c r="J12" i="9"/>
  <c r="J134" i="9"/>
  <c r="E7" i="9"/>
  <c r="E85" i="9" s="1"/>
  <c r="J39" i="8"/>
  <c r="J38" i="8"/>
  <c r="AY104" i="1"/>
  <c r="J37" i="8"/>
  <c r="AX104" i="1" s="1"/>
  <c r="BI139" i="8"/>
  <c r="BH139" i="8"/>
  <c r="BG139" i="8"/>
  <c r="BF139" i="8"/>
  <c r="T139" i="8"/>
  <c r="T138" i="8"/>
  <c r="T137" i="8" s="1"/>
  <c r="R139" i="8"/>
  <c r="R138" i="8"/>
  <c r="R137" i="8"/>
  <c r="P139" i="8"/>
  <c r="P138" i="8" s="1"/>
  <c r="P137" i="8" s="1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J122" i="8"/>
  <c r="J121" i="8"/>
  <c r="F121" i="8"/>
  <c r="F119" i="8"/>
  <c r="E117" i="8"/>
  <c r="J94" i="8"/>
  <c r="J93" i="8"/>
  <c r="F93" i="8"/>
  <c r="F91" i="8"/>
  <c r="E89" i="8"/>
  <c r="J20" i="8"/>
  <c r="E20" i="8"/>
  <c r="F94" i="8"/>
  <c r="J19" i="8"/>
  <c r="J14" i="8"/>
  <c r="J119" i="8"/>
  <c r="E7" i="8"/>
  <c r="E113" i="8" s="1"/>
  <c r="J39" i="7"/>
  <c r="J38" i="7"/>
  <c r="AY103" i="1"/>
  <c r="J37" i="7"/>
  <c r="AX103" i="1"/>
  <c r="BI379" i="7"/>
  <c r="BH379" i="7"/>
  <c r="BG379" i="7"/>
  <c r="BF379" i="7"/>
  <c r="T379" i="7"/>
  <c r="R379" i="7"/>
  <c r="P379" i="7"/>
  <c r="BI378" i="7"/>
  <c r="BH378" i="7"/>
  <c r="BG378" i="7"/>
  <c r="BF378" i="7"/>
  <c r="T378" i="7"/>
  <c r="R378" i="7"/>
  <c r="P378" i="7"/>
  <c r="BI377" i="7"/>
  <c r="BH377" i="7"/>
  <c r="BG377" i="7"/>
  <c r="BF377" i="7"/>
  <c r="T377" i="7"/>
  <c r="R377" i="7"/>
  <c r="P377" i="7"/>
  <c r="BI376" i="7"/>
  <c r="BH376" i="7"/>
  <c r="BG376" i="7"/>
  <c r="BF376" i="7"/>
  <c r="T376" i="7"/>
  <c r="R376" i="7"/>
  <c r="P376" i="7"/>
  <c r="BI375" i="7"/>
  <c r="BH375" i="7"/>
  <c r="BG375" i="7"/>
  <c r="BF375" i="7"/>
  <c r="T375" i="7"/>
  <c r="R375" i="7"/>
  <c r="P375" i="7"/>
  <c r="BI374" i="7"/>
  <c r="BH374" i="7"/>
  <c r="BG374" i="7"/>
  <c r="BF374" i="7"/>
  <c r="T374" i="7"/>
  <c r="R374" i="7"/>
  <c r="P374" i="7"/>
  <c r="BI373" i="7"/>
  <c r="BH373" i="7"/>
  <c r="BG373" i="7"/>
  <c r="BF373" i="7"/>
  <c r="T373" i="7"/>
  <c r="R373" i="7"/>
  <c r="P373" i="7"/>
  <c r="BI372" i="7"/>
  <c r="BH372" i="7"/>
  <c r="BG372" i="7"/>
  <c r="BF372" i="7"/>
  <c r="T372" i="7"/>
  <c r="R372" i="7"/>
  <c r="P372" i="7"/>
  <c r="BI371" i="7"/>
  <c r="BH371" i="7"/>
  <c r="BG371" i="7"/>
  <c r="BF371" i="7"/>
  <c r="T371" i="7"/>
  <c r="R371" i="7"/>
  <c r="P371" i="7"/>
  <c r="BI370" i="7"/>
  <c r="BH370" i="7"/>
  <c r="BG370" i="7"/>
  <c r="BF370" i="7"/>
  <c r="T370" i="7"/>
  <c r="R370" i="7"/>
  <c r="P370" i="7"/>
  <c r="BI369" i="7"/>
  <c r="BH369" i="7"/>
  <c r="BG369" i="7"/>
  <c r="BF369" i="7"/>
  <c r="T369" i="7"/>
  <c r="R369" i="7"/>
  <c r="P369" i="7"/>
  <c r="BI368" i="7"/>
  <c r="BH368" i="7"/>
  <c r="BG368" i="7"/>
  <c r="BF368" i="7"/>
  <c r="T368" i="7"/>
  <c r="R368" i="7"/>
  <c r="P368" i="7"/>
  <c r="BI367" i="7"/>
  <c r="BH367" i="7"/>
  <c r="BG367" i="7"/>
  <c r="BF367" i="7"/>
  <c r="T367" i="7"/>
  <c r="R367" i="7"/>
  <c r="P367" i="7"/>
  <c r="BI366" i="7"/>
  <c r="BH366" i="7"/>
  <c r="BG366" i="7"/>
  <c r="BF366" i="7"/>
  <c r="T366" i="7"/>
  <c r="R366" i="7"/>
  <c r="P366" i="7"/>
  <c r="BI365" i="7"/>
  <c r="BH365" i="7"/>
  <c r="BG365" i="7"/>
  <c r="BF365" i="7"/>
  <c r="T365" i="7"/>
  <c r="R365" i="7"/>
  <c r="P365" i="7"/>
  <c r="BI364" i="7"/>
  <c r="BH364" i="7"/>
  <c r="BG364" i="7"/>
  <c r="BF364" i="7"/>
  <c r="T364" i="7"/>
  <c r="R364" i="7"/>
  <c r="P364" i="7"/>
  <c r="BI363" i="7"/>
  <c r="BH363" i="7"/>
  <c r="BG363" i="7"/>
  <c r="BF363" i="7"/>
  <c r="T363" i="7"/>
  <c r="R363" i="7"/>
  <c r="P363" i="7"/>
  <c r="BI362" i="7"/>
  <c r="BH362" i="7"/>
  <c r="BG362" i="7"/>
  <c r="BF362" i="7"/>
  <c r="T362" i="7"/>
  <c r="R362" i="7"/>
  <c r="P362" i="7"/>
  <c r="BI361" i="7"/>
  <c r="BH361" i="7"/>
  <c r="BG361" i="7"/>
  <c r="BF361" i="7"/>
  <c r="T361" i="7"/>
  <c r="R361" i="7"/>
  <c r="P361" i="7"/>
  <c r="BI360" i="7"/>
  <c r="BH360" i="7"/>
  <c r="BG360" i="7"/>
  <c r="BF360" i="7"/>
  <c r="T360" i="7"/>
  <c r="R360" i="7"/>
  <c r="P360" i="7"/>
  <c r="BI359" i="7"/>
  <c r="BH359" i="7"/>
  <c r="BG359" i="7"/>
  <c r="BF359" i="7"/>
  <c r="T359" i="7"/>
  <c r="R359" i="7"/>
  <c r="P359" i="7"/>
  <c r="BI358" i="7"/>
  <c r="BH358" i="7"/>
  <c r="BG358" i="7"/>
  <c r="BF358" i="7"/>
  <c r="T358" i="7"/>
  <c r="R358" i="7"/>
  <c r="P358" i="7"/>
  <c r="BI357" i="7"/>
  <c r="BH357" i="7"/>
  <c r="BG357" i="7"/>
  <c r="BF357" i="7"/>
  <c r="T357" i="7"/>
  <c r="R357" i="7"/>
  <c r="P357" i="7"/>
  <c r="BI356" i="7"/>
  <c r="BH356" i="7"/>
  <c r="BG356" i="7"/>
  <c r="BF356" i="7"/>
  <c r="T356" i="7"/>
  <c r="R356" i="7"/>
  <c r="P356" i="7"/>
  <c r="BI355" i="7"/>
  <c r="BH355" i="7"/>
  <c r="BG355" i="7"/>
  <c r="BF355" i="7"/>
  <c r="T355" i="7"/>
  <c r="R355" i="7"/>
  <c r="P355" i="7"/>
  <c r="BI354" i="7"/>
  <c r="BH354" i="7"/>
  <c r="BG354" i="7"/>
  <c r="BF354" i="7"/>
  <c r="T354" i="7"/>
  <c r="R354" i="7"/>
  <c r="P354" i="7"/>
  <c r="BI353" i="7"/>
  <c r="BH353" i="7"/>
  <c r="BG353" i="7"/>
  <c r="BF353" i="7"/>
  <c r="T353" i="7"/>
  <c r="R353" i="7"/>
  <c r="P353" i="7"/>
  <c r="BI352" i="7"/>
  <c r="BH352" i="7"/>
  <c r="BG352" i="7"/>
  <c r="BF352" i="7"/>
  <c r="T352" i="7"/>
  <c r="R352" i="7"/>
  <c r="P352" i="7"/>
  <c r="BI351" i="7"/>
  <c r="BH351" i="7"/>
  <c r="BG351" i="7"/>
  <c r="BF351" i="7"/>
  <c r="T351" i="7"/>
  <c r="R351" i="7"/>
  <c r="P351" i="7"/>
  <c r="BI350" i="7"/>
  <c r="BH350" i="7"/>
  <c r="BG350" i="7"/>
  <c r="BF350" i="7"/>
  <c r="T350" i="7"/>
  <c r="R350" i="7"/>
  <c r="P350" i="7"/>
  <c r="BI349" i="7"/>
  <c r="BH349" i="7"/>
  <c r="BG349" i="7"/>
  <c r="BF349" i="7"/>
  <c r="T349" i="7"/>
  <c r="R349" i="7"/>
  <c r="P349" i="7"/>
  <c r="BI348" i="7"/>
  <c r="BH348" i="7"/>
  <c r="BG348" i="7"/>
  <c r="BF348" i="7"/>
  <c r="T348" i="7"/>
  <c r="R348" i="7"/>
  <c r="P348" i="7"/>
  <c r="BI347" i="7"/>
  <c r="BH347" i="7"/>
  <c r="BG347" i="7"/>
  <c r="BF347" i="7"/>
  <c r="T347" i="7"/>
  <c r="R347" i="7"/>
  <c r="P347" i="7"/>
  <c r="BI346" i="7"/>
  <c r="BH346" i="7"/>
  <c r="BG346" i="7"/>
  <c r="BF346" i="7"/>
  <c r="T346" i="7"/>
  <c r="R346" i="7"/>
  <c r="P346" i="7"/>
  <c r="BI345" i="7"/>
  <c r="BH345" i="7"/>
  <c r="BG345" i="7"/>
  <c r="BF345" i="7"/>
  <c r="T345" i="7"/>
  <c r="R345" i="7"/>
  <c r="P345" i="7"/>
  <c r="BI344" i="7"/>
  <c r="BH344" i="7"/>
  <c r="BG344" i="7"/>
  <c r="BF344" i="7"/>
  <c r="T344" i="7"/>
  <c r="R344" i="7"/>
  <c r="P344" i="7"/>
  <c r="BI343" i="7"/>
  <c r="BH343" i="7"/>
  <c r="BG343" i="7"/>
  <c r="BF343" i="7"/>
  <c r="T343" i="7"/>
  <c r="R343" i="7"/>
  <c r="P343" i="7"/>
  <c r="BI342" i="7"/>
  <c r="BH342" i="7"/>
  <c r="BG342" i="7"/>
  <c r="BF342" i="7"/>
  <c r="T342" i="7"/>
  <c r="R342" i="7"/>
  <c r="P342" i="7"/>
  <c r="BI341" i="7"/>
  <c r="BH341" i="7"/>
  <c r="BG341" i="7"/>
  <c r="BF341" i="7"/>
  <c r="T341" i="7"/>
  <c r="R341" i="7"/>
  <c r="P341" i="7"/>
  <c r="BI340" i="7"/>
  <c r="BH340" i="7"/>
  <c r="BG340" i="7"/>
  <c r="BF340" i="7"/>
  <c r="T340" i="7"/>
  <c r="R340" i="7"/>
  <c r="P340" i="7"/>
  <c r="BI339" i="7"/>
  <c r="BH339" i="7"/>
  <c r="BG339" i="7"/>
  <c r="BF339" i="7"/>
  <c r="T339" i="7"/>
  <c r="R339" i="7"/>
  <c r="P339" i="7"/>
  <c r="BI338" i="7"/>
  <c r="BH338" i="7"/>
  <c r="BG338" i="7"/>
  <c r="BF338" i="7"/>
  <c r="T338" i="7"/>
  <c r="R338" i="7"/>
  <c r="P338" i="7"/>
  <c r="BI337" i="7"/>
  <c r="BH337" i="7"/>
  <c r="BG337" i="7"/>
  <c r="BF337" i="7"/>
  <c r="T337" i="7"/>
  <c r="R337" i="7"/>
  <c r="P337" i="7"/>
  <c r="BI336" i="7"/>
  <c r="BH336" i="7"/>
  <c r="BG336" i="7"/>
  <c r="BF336" i="7"/>
  <c r="T336" i="7"/>
  <c r="R336" i="7"/>
  <c r="P336" i="7"/>
  <c r="BI335" i="7"/>
  <c r="BH335" i="7"/>
  <c r="BG335" i="7"/>
  <c r="BF335" i="7"/>
  <c r="T335" i="7"/>
  <c r="R335" i="7"/>
  <c r="P335" i="7"/>
  <c r="BI334" i="7"/>
  <c r="BH334" i="7"/>
  <c r="BG334" i="7"/>
  <c r="BF334" i="7"/>
  <c r="T334" i="7"/>
  <c r="R334" i="7"/>
  <c r="P334" i="7"/>
  <c r="BI333" i="7"/>
  <c r="BH333" i="7"/>
  <c r="BG333" i="7"/>
  <c r="BF333" i="7"/>
  <c r="T333" i="7"/>
  <c r="R333" i="7"/>
  <c r="P333" i="7"/>
  <c r="BI332" i="7"/>
  <c r="BH332" i="7"/>
  <c r="BG332" i="7"/>
  <c r="BF332" i="7"/>
  <c r="T332" i="7"/>
  <c r="R332" i="7"/>
  <c r="P332" i="7"/>
  <c r="BI331" i="7"/>
  <c r="BH331" i="7"/>
  <c r="BG331" i="7"/>
  <c r="BF331" i="7"/>
  <c r="T331" i="7"/>
  <c r="R331" i="7"/>
  <c r="P331" i="7"/>
  <c r="BI330" i="7"/>
  <c r="BH330" i="7"/>
  <c r="BG330" i="7"/>
  <c r="BF330" i="7"/>
  <c r="T330" i="7"/>
  <c r="R330" i="7"/>
  <c r="P330" i="7"/>
  <c r="BI329" i="7"/>
  <c r="BH329" i="7"/>
  <c r="BG329" i="7"/>
  <c r="BF329" i="7"/>
  <c r="T329" i="7"/>
  <c r="R329" i="7"/>
  <c r="P329" i="7"/>
  <c r="BI328" i="7"/>
  <c r="BH328" i="7"/>
  <c r="BG328" i="7"/>
  <c r="BF328" i="7"/>
  <c r="T328" i="7"/>
  <c r="R328" i="7"/>
  <c r="P328" i="7"/>
  <c r="BI327" i="7"/>
  <c r="BH327" i="7"/>
  <c r="BG327" i="7"/>
  <c r="BF327" i="7"/>
  <c r="T327" i="7"/>
  <c r="R327" i="7"/>
  <c r="P327" i="7"/>
  <c r="BI326" i="7"/>
  <c r="BH326" i="7"/>
  <c r="BG326" i="7"/>
  <c r="BF326" i="7"/>
  <c r="T326" i="7"/>
  <c r="R326" i="7"/>
  <c r="P326" i="7"/>
  <c r="BI325" i="7"/>
  <c r="BH325" i="7"/>
  <c r="BG325" i="7"/>
  <c r="BF325" i="7"/>
  <c r="T325" i="7"/>
  <c r="R325" i="7"/>
  <c r="P325" i="7"/>
  <c r="BI324" i="7"/>
  <c r="BH324" i="7"/>
  <c r="BG324" i="7"/>
  <c r="BF324" i="7"/>
  <c r="T324" i="7"/>
  <c r="R324" i="7"/>
  <c r="P324" i="7"/>
  <c r="BI323" i="7"/>
  <c r="BH323" i="7"/>
  <c r="BG323" i="7"/>
  <c r="BF323" i="7"/>
  <c r="T323" i="7"/>
  <c r="R323" i="7"/>
  <c r="P323" i="7"/>
  <c r="BI322" i="7"/>
  <c r="BH322" i="7"/>
  <c r="BG322" i="7"/>
  <c r="BF322" i="7"/>
  <c r="T322" i="7"/>
  <c r="R322" i="7"/>
  <c r="P322" i="7"/>
  <c r="BI321" i="7"/>
  <c r="BH321" i="7"/>
  <c r="BG321" i="7"/>
  <c r="BF321" i="7"/>
  <c r="T321" i="7"/>
  <c r="R321" i="7"/>
  <c r="P321" i="7"/>
  <c r="BI320" i="7"/>
  <c r="BH320" i="7"/>
  <c r="BG320" i="7"/>
  <c r="BF320" i="7"/>
  <c r="T320" i="7"/>
  <c r="R320" i="7"/>
  <c r="P320" i="7"/>
  <c r="BI319" i="7"/>
  <c r="BH319" i="7"/>
  <c r="BG319" i="7"/>
  <c r="BF319" i="7"/>
  <c r="T319" i="7"/>
  <c r="R319" i="7"/>
  <c r="P319" i="7"/>
  <c r="BI318" i="7"/>
  <c r="BH318" i="7"/>
  <c r="BG318" i="7"/>
  <c r="BF318" i="7"/>
  <c r="T318" i="7"/>
  <c r="R318" i="7"/>
  <c r="P318" i="7"/>
  <c r="BI317" i="7"/>
  <c r="BH317" i="7"/>
  <c r="BG317" i="7"/>
  <c r="BF317" i="7"/>
  <c r="T317" i="7"/>
  <c r="R317" i="7"/>
  <c r="P317" i="7"/>
  <c r="BI316" i="7"/>
  <c r="BH316" i="7"/>
  <c r="BG316" i="7"/>
  <c r="BF316" i="7"/>
  <c r="T316" i="7"/>
  <c r="R316" i="7"/>
  <c r="P316" i="7"/>
  <c r="BI315" i="7"/>
  <c r="BH315" i="7"/>
  <c r="BG315" i="7"/>
  <c r="BF315" i="7"/>
  <c r="T315" i="7"/>
  <c r="R315" i="7"/>
  <c r="P315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2" i="7"/>
  <c r="BH312" i="7"/>
  <c r="BG312" i="7"/>
  <c r="BF312" i="7"/>
  <c r="T312" i="7"/>
  <c r="R312" i="7"/>
  <c r="P312" i="7"/>
  <c r="BI311" i="7"/>
  <c r="BH311" i="7"/>
  <c r="BG311" i="7"/>
  <c r="BF311" i="7"/>
  <c r="T311" i="7"/>
  <c r="R311" i="7"/>
  <c r="P311" i="7"/>
  <c r="BI310" i="7"/>
  <c r="BH310" i="7"/>
  <c r="BG310" i="7"/>
  <c r="BF310" i="7"/>
  <c r="T310" i="7"/>
  <c r="R310" i="7"/>
  <c r="P310" i="7"/>
  <c r="BI309" i="7"/>
  <c r="BH309" i="7"/>
  <c r="BG309" i="7"/>
  <c r="BF309" i="7"/>
  <c r="T309" i="7"/>
  <c r="R309" i="7"/>
  <c r="P309" i="7"/>
  <c r="BI308" i="7"/>
  <c r="BH308" i="7"/>
  <c r="BG308" i="7"/>
  <c r="BF308" i="7"/>
  <c r="T308" i="7"/>
  <c r="R308" i="7"/>
  <c r="P308" i="7"/>
  <c r="BI307" i="7"/>
  <c r="BH307" i="7"/>
  <c r="BG307" i="7"/>
  <c r="BF307" i="7"/>
  <c r="T307" i="7"/>
  <c r="R307" i="7"/>
  <c r="P307" i="7"/>
  <c r="BI306" i="7"/>
  <c r="BH306" i="7"/>
  <c r="BG306" i="7"/>
  <c r="BF306" i="7"/>
  <c r="T306" i="7"/>
  <c r="R306" i="7"/>
  <c r="P306" i="7"/>
  <c r="BI305" i="7"/>
  <c r="BH305" i="7"/>
  <c r="BG305" i="7"/>
  <c r="BF305" i="7"/>
  <c r="T305" i="7"/>
  <c r="R305" i="7"/>
  <c r="P305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1" i="7"/>
  <c r="BH301" i="7"/>
  <c r="BG301" i="7"/>
  <c r="BF301" i="7"/>
  <c r="T301" i="7"/>
  <c r="R301" i="7"/>
  <c r="P301" i="7"/>
  <c r="BI300" i="7"/>
  <c r="BH300" i="7"/>
  <c r="BG300" i="7"/>
  <c r="BF300" i="7"/>
  <c r="T300" i="7"/>
  <c r="R300" i="7"/>
  <c r="P300" i="7"/>
  <c r="BI299" i="7"/>
  <c r="BH299" i="7"/>
  <c r="BG299" i="7"/>
  <c r="BF299" i="7"/>
  <c r="T299" i="7"/>
  <c r="R299" i="7"/>
  <c r="P299" i="7"/>
  <c r="BI298" i="7"/>
  <c r="BH298" i="7"/>
  <c r="BG298" i="7"/>
  <c r="BF298" i="7"/>
  <c r="T298" i="7"/>
  <c r="R298" i="7"/>
  <c r="P298" i="7"/>
  <c r="BI297" i="7"/>
  <c r="BH297" i="7"/>
  <c r="BG297" i="7"/>
  <c r="BF297" i="7"/>
  <c r="T297" i="7"/>
  <c r="R297" i="7"/>
  <c r="P297" i="7"/>
  <c r="BI296" i="7"/>
  <c r="BH296" i="7"/>
  <c r="BG296" i="7"/>
  <c r="BF296" i="7"/>
  <c r="T296" i="7"/>
  <c r="R296" i="7"/>
  <c r="P296" i="7"/>
  <c r="BI295" i="7"/>
  <c r="BH295" i="7"/>
  <c r="BG295" i="7"/>
  <c r="BF295" i="7"/>
  <c r="T295" i="7"/>
  <c r="R295" i="7"/>
  <c r="P295" i="7"/>
  <c r="BI294" i="7"/>
  <c r="BH294" i="7"/>
  <c r="BG294" i="7"/>
  <c r="BF294" i="7"/>
  <c r="T294" i="7"/>
  <c r="R294" i="7"/>
  <c r="P294" i="7"/>
  <c r="BI293" i="7"/>
  <c r="BH293" i="7"/>
  <c r="BG293" i="7"/>
  <c r="BF293" i="7"/>
  <c r="T293" i="7"/>
  <c r="R293" i="7"/>
  <c r="P293" i="7"/>
  <c r="BI292" i="7"/>
  <c r="BH292" i="7"/>
  <c r="BG292" i="7"/>
  <c r="BF292" i="7"/>
  <c r="T292" i="7"/>
  <c r="R292" i="7"/>
  <c r="P292" i="7"/>
  <c r="BI291" i="7"/>
  <c r="BH291" i="7"/>
  <c r="BG291" i="7"/>
  <c r="BF291" i="7"/>
  <c r="T291" i="7"/>
  <c r="R291" i="7"/>
  <c r="P291" i="7"/>
  <c r="BI290" i="7"/>
  <c r="BH290" i="7"/>
  <c r="BG290" i="7"/>
  <c r="BF290" i="7"/>
  <c r="T290" i="7"/>
  <c r="R290" i="7"/>
  <c r="P290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6" i="7"/>
  <c r="BH286" i="7"/>
  <c r="BG286" i="7"/>
  <c r="BF286" i="7"/>
  <c r="T286" i="7"/>
  <c r="R286" i="7"/>
  <c r="P286" i="7"/>
  <c r="BI285" i="7"/>
  <c r="BH285" i="7"/>
  <c r="BG285" i="7"/>
  <c r="BF285" i="7"/>
  <c r="T285" i="7"/>
  <c r="R285" i="7"/>
  <c r="P285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2" i="7"/>
  <c r="BH282" i="7"/>
  <c r="BG282" i="7"/>
  <c r="BF282" i="7"/>
  <c r="T282" i="7"/>
  <c r="R282" i="7"/>
  <c r="P282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9" i="7"/>
  <c r="BH279" i="7"/>
  <c r="BG279" i="7"/>
  <c r="BF279" i="7"/>
  <c r="T279" i="7"/>
  <c r="R279" i="7"/>
  <c r="P279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5" i="7"/>
  <c r="BH275" i="7"/>
  <c r="BG275" i="7"/>
  <c r="BF275" i="7"/>
  <c r="T275" i="7"/>
  <c r="R275" i="7"/>
  <c r="P275" i="7"/>
  <c r="BI274" i="7"/>
  <c r="BH274" i="7"/>
  <c r="BG274" i="7"/>
  <c r="BF274" i="7"/>
  <c r="T274" i="7"/>
  <c r="R274" i="7"/>
  <c r="P274" i="7"/>
  <c r="BI273" i="7"/>
  <c r="BH273" i="7"/>
  <c r="BG273" i="7"/>
  <c r="BF273" i="7"/>
  <c r="T273" i="7"/>
  <c r="R273" i="7"/>
  <c r="P273" i="7"/>
  <c r="BI272" i="7"/>
  <c r="BH272" i="7"/>
  <c r="BG272" i="7"/>
  <c r="BF272" i="7"/>
  <c r="T272" i="7"/>
  <c r="R272" i="7"/>
  <c r="P272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9" i="7"/>
  <c r="BH269" i="7"/>
  <c r="BG269" i="7"/>
  <c r="BF269" i="7"/>
  <c r="T269" i="7"/>
  <c r="R269" i="7"/>
  <c r="P269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3" i="7"/>
  <c r="BH263" i="7"/>
  <c r="BG263" i="7"/>
  <c r="BF263" i="7"/>
  <c r="T263" i="7"/>
  <c r="R263" i="7"/>
  <c r="P263" i="7"/>
  <c r="BI262" i="7"/>
  <c r="BH262" i="7"/>
  <c r="BG262" i="7"/>
  <c r="BF262" i="7"/>
  <c r="T262" i="7"/>
  <c r="R262" i="7"/>
  <c r="P262" i="7"/>
  <c r="BI261" i="7"/>
  <c r="BH261" i="7"/>
  <c r="BG261" i="7"/>
  <c r="BF261" i="7"/>
  <c r="T261" i="7"/>
  <c r="R261" i="7"/>
  <c r="P261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4" i="7"/>
  <c r="BH254" i="7"/>
  <c r="BG254" i="7"/>
  <c r="BF254" i="7"/>
  <c r="T254" i="7"/>
  <c r="R254" i="7"/>
  <c r="P254" i="7"/>
  <c r="BI253" i="7"/>
  <c r="BH253" i="7"/>
  <c r="BG253" i="7"/>
  <c r="BF253" i="7"/>
  <c r="T253" i="7"/>
  <c r="R253" i="7"/>
  <c r="P253" i="7"/>
  <c r="BI252" i="7"/>
  <c r="BH252" i="7"/>
  <c r="BG252" i="7"/>
  <c r="BF252" i="7"/>
  <c r="T252" i="7"/>
  <c r="R252" i="7"/>
  <c r="P252" i="7"/>
  <c r="BI251" i="7"/>
  <c r="BH251" i="7"/>
  <c r="BG251" i="7"/>
  <c r="BF251" i="7"/>
  <c r="T251" i="7"/>
  <c r="R251" i="7"/>
  <c r="P251" i="7"/>
  <c r="BI250" i="7"/>
  <c r="BH250" i="7"/>
  <c r="BG250" i="7"/>
  <c r="BF250" i="7"/>
  <c r="T250" i="7"/>
  <c r="R250" i="7"/>
  <c r="P250" i="7"/>
  <c r="BI249" i="7"/>
  <c r="BH249" i="7"/>
  <c r="BG249" i="7"/>
  <c r="BF249" i="7"/>
  <c r="T249" i="7"/>
  <c r="R249" i="7"/>
  <c r="P249" i="7"/>
  <c r="BI248" i="7"/>
  <c r="BH248" i="7"/>
  <c r="BG248" i="7"/>
  <c r="BF248" i="7"/>
  <c r="T248" i="7"/>
  <c r="R248" i="7"/>
  <c r="P248" i="7"/>
  <c r="BI247" i="7"/>
  <c r="BH247" i="7"/>
  <c r="BG247" i="7"/>
  <c r="BF247" i="7"/>
  <c r="T247" i="7"/>
  <c r="R247" i="7"/>
  <c r="P247" i="7"/>
  <c r="BI246" i="7"/>
  <c r="BH246" i="7"/>
  <c r="BG246" i="7"/>
  <c r="BF246" i="7"/>
  <c r="T246" i="7"/>
  <c r="R246" i="7"/>
  <c r="P246" i="7"/>
  <c r="BI245" i="7"/>
  <c r="BH245" i="7"/>
  <c r="BG245" i="7"/>
  <c r="BF245" i="7"/>
  <c r="T245" i="7"/>
  <c r="R245" i="7"/>
  <c r="P245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J118" i="7"/>
  <c r="J117" i="7"/>
  <c r="F117" i="7"/>
  <c r="F115" i="7"/>
  <c r="E113" i="7"/>
  <c r="J94" i="7"/>
  <c r="J93" i="7"/>
  <c r="F93" i="7"/>
  <c r="F91" i="7"/>
  <c r="E89" i="7"/>
  <c r="J20" i="7"/>
  <c r="E20" i="7"/>
  <c r="F118" i="7"/>
  <c r="J19" i="7"/>
  <c r="J14" i="7"/>
  <c r="J115" i="7" s="1"/>
  <c r="E7" i="7"/>
  <c r="E85" i="7"/>
  <c r="J37" i="6"/>
  <c r="J36" i="6"/>
  <c r="AY101" i="1"/>
  <c r="J35" i="6"/>
  <c r="AX101" i="1"/>
  <c r="BI371" i="6"/>
  <c r="BH371" i="6"/>
  <c r="BG371" i="6"/>
  <c r="BF371" i="6"/>
  <c r="T371" i="6"/>
  <c r="R371" i="6"/>
  <c r="P371" i="6"/>
  <c r="BI370" i="6"/>
  <c r="BH370" i="6"/>
  <c r="BG370" i="6"/>
  <c r="BF370" i="6"/>
  <c r="T370" i="6"/>
  <c r="R370" i="6"/>
  <c r="P370" i="6"/>
  <c r="BI369" i="6"/>
  <c r="BH369" i="6"/>
  <c r="BG369" i="6"/>
  <c r="BF369" i="6"/>
  <c r="T369" i="6"/>
  <c r="R369" i="6"/>
  <c r="P369" i="6"/>
  <c r="BI368" i="6"/>
  <c r="BH368" i="6"/>
  <c r="BG368" i="6"/>
  <c r="BF368" i="6"/>
  <c r="T368" i="6"/>
  <c r="R368" i="6"/>
  <c r="P368" i="6"/>
  <c r="BI367" i="6"/>
  <c r="BH367" i="6"/>
  <c r="BG367" i="6"/>
  <c r="BF367" i="6"/>
  <c r="T367" i="6"/>
  <c r="R367" i="6"/>
  <c r="P367" i="6"/>
  <c r="BI366" i="6"/>
  <c r="BH366" i="6"/>
  <c r="BG366" i="6"/>
  <c r="BF366" i="6"/>
  <c r="T366" i="6"/>
  <c r="R366" i="6"/>
  <c r="P366" i="6"/>
  <c r="BI365" i="6"/>
  <c r="BH365" i="6"/>
  <c r="BG365" i="6"/>
  <c r="BF365" i="6"/>
  <c r="T365" i="6"/>
  <c r="R365" i="6"/>
  <c r="P365" i="6"/>
  <c r="BI364" i="6"/>
  <c r="BH364" i="6"/>
  <c r="BG364" i="6"/>
  <c r="BF364" i="6"/>
  <c r="T364" i="6"/>
  <c r="R364" i="6"/>
  <c r="P364" i="6"/>
  <c r="BI363" i="6"/>
  <c r="BH363" i="6"/>
  <c r="BG363" i="6"/>
  <c r="BF363" i="6"/>
  <c r="T363" i="6"/>
  <c r="R363" i="6"/>
  <c r="P363" i="6"/>
  <c r="BI362" i="6"/>
  <c r="BH362" i="6"/>
  <c r="BG362" i="6"/>
  <c r="BF362" i="6"/>
  <c r="T362" i="6"/>
  <c r="R362" i="6"/>
  <c r="P362" i="6"/>
  <c r="BI361" i="6"/>
  <c r="BH361" i="6"/>
  <c r="BG361" i="6"/>
  <c r="BF361" i="6"/>
  <c r="T361" i="6"/>
  <c r="R361" i="6"/>
  <c r="P361" i="6"/>
  <c r="BI360" i="6"/>
  <c r="BH360" i="6"/>
  <c r="BG360" i="6"/>
  <c r="BF360" i="6"/>
  <c r="T360" i="6"/>
  <c r="R360" i="6"/>
  <c r="P360" i="6"/>
  <c r="BI359" i="6"/>
  <c r="BH359" i="6"/>
  <c r="BG359" i="6"/>
  <c r="BF359" i="6"/>
  <c r="T359" i="6"/>
  <c r="R359" i="6"/>
  <c r="P359" i="6"/>
  <c r="BI358" i="6"/>
  <c r="BH358" i="6"/>
  <c r="BG358" i="6"/>
  <c r="BF358" i="6"/>
  <c r="T358" i="6"/>
  <c r="R358" i="6"/>
  <c r="P358" i="6"/>
  <c r="BI357" i="6"/>
  <c r="BH357" i="6"/>
  <c r="BG357" i="6"/>
  <c r="BF357" i="6"/>
  <c r="T357" i="6"/>
  <c r="R357" i="6"/>
  <c r="P357" i="6"/>
  <c r="BI356" i="6"/>
  <c r="BH356" i="6"/>
  <c r="BG356" i="6"/>
  <c r="BF356" i="6"/>
  <c r="T356" i="6"/>
  <c r="R356" i="6"/>
  <c r="P356" i="6"/>
  <c r="BI355" i="6"/>
  <c r="BH355" i="6"/>
  <c r="BG355" i="6"/>
  <c r="BF355" i="6"/>
  <c r="T355" i="6"/>
  <c r="R355" i="6"/>
  <c r="P355" i="6"/>
  <c r="BI354" i="6"/>
  <c r="BH354" i="6"/>
  <c r="BG354" i="6"/>
  <c r="BF354" i="6"/>
  <c r="T354" i="6"/>
  <c r="R354" i="6"/>
  <c r="P354" i="6"/>
  <c r="BI353" i="6"/>
  <c r="BH353" i="6"/>
  <c r="BG353" i="6"/>
  <c r="BF353" i="6"/>
  <c r="T353" i="6"/>
  <c r="R353" i="6"/>
  <c r="P353" i="6"/>
  <c r="BI352" i="6"/>
  <c r="BH352" i="6"/>
  <c r="BG352" i="6"/>
  <c r="BF352" i="6"/>
  <c r="T352" i="6"/>
  <c r="R352" i="6"/>
  <c r="P352" i="6"/>
  <c r="BI351" i="6"/>
  <c r="BH351" i="6"/>
  <c r="BG351" i="6"/>
  <c r="BF351" i="6"/>
  <c r="T351" i="6"/>
  <c r="R351" i="6"/>
  <c r="P351" i="6"/>
  <c r="BI350" i="6"/>
  <c r="BH350" i="6"/>
  <c r="BG350" i="6"/>
  <c r="BF350" i="6"/>
  <c r="T350" i="6"/>
  <c r="R350" i="6"/>
  <c r="P350" i="6"/>
  <c r="BI349" i="6"/>
  <c r="BH349" i="6"/>
  <c r="BG349" i="6"/>
  <c r="BF349" i="6"/>
  <c r="T349" i="6"/>
  <c r="R349" i="6"/>
  <c r="P349" i="6"/>
  <c r="BI348" i="6"/>
  <c r="BH348" i="6"/>
  <c r="BG348" i="6"/>
  <c r="BF348" i="6"/>
  <c r="T348" i="6"/>
  <c r="R348" i="6"/>
  <c r="P348" i="6"/>
  <c r="BI347" i="6"/>
  <c r="BH347" i="6"/>
  <c r="BG347" i="6"/>
  <c r="BF347" i="6"/>
  <c r="T347" i="6"/>
  <c r="R347" i="6"/>
  <c r="P347" i="6"/>
  <c r="BI345" i="6"/>
  <c r="BH345" i="6"/>
  <c r="BG345" i="6"/>
  <c r="BF345" i="6"/>
  <c r="T345" i="6"/>
  <c r="R345" i="6"/>
  <c r="P345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2" i="6"/>
  <c r="BH342" i="6"/>
  <c r="BG342" i="6"/>
  <c r="BF342" i="6"/>
  <c r="T342" i="6"/>
  <c r="R342" i="6"/>
  <c r="P342" i="6"/>
  <c r="BI341" i="6"/>
  <c r="BH341" i="6"/>
  <c r="BG341" i="6"/>
  <c r="BF341" i="6"/>
  <c r="T341" i="6"/>
  <c r="R341" i="6"/>
  <c r="P341" i="6"/>
  <c r="BI340" i="6"/>
  <c r="BH340" i="6"/>
  <c r="BG340" i="6"/>
  <c r="BF340" i="6"/>
  <c r="T340" i="6"/>
  <c r="R340" i="6"/>
  <c r="P340" i="6"/>
  <c r="BI339" i="6"/>
  <c r="BH339" i="6"/>
  <c r="BG339" i="6"/>
  <c r="BF339" i="6"/>
  <c r="T339" i="6"/>
  <c r="R339" i="6"/>
  <c r="P339" i="6"/>
  <c r="BI338" i="6"/>
  <c r="BH338" i="6"/>
  <c r="BG338" i="6"/>
  <c r="BF338" i="6"/>
  <c r="T338" i="6"/>
  <c r="R338" i="6"/>
  <c r="P338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5" i="6"/>
  <c r="BH335" i="6"/>
  <c r="BG335" i="6"/>
  <c r="BF335" i="6"/>
  <c r="T335" i="6"/>
  <c r="R335" i="6"/>
  <c r="P335" i="6"/>
  <c r="BI334" i="6"/>
  <c r="BH334" i="6"/>
  <c r="BG334" i="6"/>
  <c r="BF334" i="6"/>
  <c r="T334" i="6"/>
  <c r="R334" i="6"/>
  <c r="P334" i="6"/>
  <c r="BI333" i="6"/>
  <c r="BH333" i="6"/>
  <c r="BG333" i="6"/>
  <c r="BF333" i="6"/>
  <c r="T333" i="6"/>
  <c r="R333" i="6"/>
  <c r="P333" i="6"/>
  <c r="BI332" i="6"/>
  <c r="BH332" i="6"/>
  <c r="BG332" i="6"/>
  <c r="BF332" i="6"/>
  <c r="T332" i="6"/>
  <c r="R332" i="6"/>
  <c r="P332" i="6"/>
  <c r="BI331" i="6"/>
  <c r="BH331" i="6"/>
  <c r="BG331" i="6"/>
  <c r="BF331" i="6"/>
  <c r="T331" i="6"/>
  <c r="R331" i="6"/>
  <c r="P331" i="6"/>
  <c r="BI330" i="6"/>
  <c r="BH330" i="6"/>
  <c r="BG330" i="6"/>
  <c r="BF330" i="6"/>
  <c r="T330" i="6"/>
  <c r="R330" i="6"/>
  <c r="P330" i="6"/>
  <c r="BI329" i="6"/>
  <c r="BH329" i="6"/>
  <c r="BG329" i="6"/>
  <c r="BF329" i="6"/>
  <c r="T329" i="6"/>
  <c r="R329" i="6"/>
  <c r="P329" i="6"/>
  <c r="BI328" i="6"/>
  <c r="BH328" i="6"/>
  <c r="BG328" i="6"/>
  <c r="BF328" i="6"/>
  <c r="T328" i="6"/>
  <c r="R328" i="6"/>
  <c r="P328" i="6"/>
  <c r="BI327" i="6"/>
  <c r="BH327" i="6"/>
  <c r="BG327" i="6"/>
  <c r="BF327" i="6"/>
  <c r="T327" i="6"/>
  <c r="R327" i="6"/>
  <c r="P327" i="6"/>
  <c r="BI326" i="6"/>
  <c r="BH326" i="6"/>
  <c r="BG326" i="6"/>
  <c r="BF326" i="6"/>
  <c r="T326" i="6"/>
  <c r="R326" i="6"/>
  <c r="P326" i="6"/>
  <c r="BI325" i="6"/>
  <c r="BH325" i="6"/>
  <c r="BG325" i="6"/>
  <c r="BF325" i="6"/>
  <c r="T325" i="6"/>
  <c r="R325" i="6"/>
  <c r="P325" i="6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7" i="6"/>
  <c r="BH317" i="6"/>
  <c r="BG317" i="6"/>
  <c r="BF317" i="6"/>
  <c r="T317" i="6"/>
  <c r="R317" i="6"/>
  <c r="P317" i="6"/>
  <c r="BI316" i="6"/>
  <c r="BH316" i="6"/>
  <c r="BG316" i="6"/>
  <c r="BF316" i="6"/>
  <c r="T316" i="6"/>
  <c r="R316" i="6"/>
  <c r="P316" i="6"/>
  <c r="BI315" i="6"/>
  <c r="BH315" i="6"/>
  <c r="BG315" i="6"/>
  <c r="BF315" i="6"/>
  <c r="T315" i="6"/>
  <c r="R315" i="6"/>
  <c r="P315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10" i="6"/>
  <c r="BH310" i="6"/>
  <c r="BG310" i="6"/>
  <c r="BF310" i="6"/>
  <c r="T310" i="6"/>
  <c r="R310" i="6"/>
  <c r="P310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5" i="6"/>
  <c r="BH305" i="6"/>
  <c r="BG305" i="6"/>
  <c r="BF305" i="6"/>
  <c r="T305" i="6"/>
  <c r="R305" i="6"/>
  <c r="P305" i="6"/>
  <c r="BI304" i="6"/>
  <c r="BH304" i="6"/>
  <c r="BG304" i="6"/>
  <c r="BF304" i="6"/>
  <c r="T304" i="6"/>
  <c r="R304" i="6"/>
  <c r="P304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J114" i="6"/>
  <c r="J113" i="6"/>
  <c r="F113" i="6"/>
  <c r="F111" i="6"/>
  <c r="E109" i="6"/>
  <c r="J92" i="6"/>
  <c r="J91" i="6"/>
  <c r="F91" i="6"/>
  <c r="F89" i="6"/>
  <c r="E87" i="6"/>
  <c r="J18" i="6"/>
  <c r="E18" i="6"/>
  <c r="F92" i="6"/>
  <c r="J17" i="6"/>
  <c r="J12" i="6"/>
  <c r="J111" i="6"/>
  <c r="E7" i="6"/>
  <c r="E107" i="6" s="1"/>
  <c r="J39" i="5"/>
  <c r="J38" i="5"/>
  <c r="AY100" i="1"/>
  <c r="J37" i="5"/>
  <c r="AX100" i="1"/>
  <c r="BI139" i="5"/>
  <c r="BH139" i="5"/>
  <c r="BG139" i="5"/>
  <c r="BF139" i="5"/>
  <c r="T139" i="5"/>
  <c r="T138" i="5"/>
  <c r="R139" i="5"/>
  <c r="R138" i="5"/>
  <c r="P139" i="5"/>
  <c r="P138" i="5"/>
  <c r="BI137" i="5"/>
  <c r="BH137" i="5"/>
  <c r="BG137" i="5"/>
  <c r="BF137" i="5"/>
  <c r="T137" i="5"/>
  <c r="T136" i="5" s="1"/>
  <c r="R137" i="5"/>
  <c r="R136" i="5"/>
  <c r="P137" i="5"/>
  <c r="P136" i="5" s="1"/>
  <c r="P124" i="5" s="1"/>
  <c r="P123" i="5" s="1"/>
  <c r="AU100" i="1" s="1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R124" i="5" s="1"/>
  <c r="R123" i="5" s="1"/>
  <c r="P125" i="5"/>
  <c r="J120" i="5"/>
  <c r="J119" i="5"/>
  <c r="F119" i="5"/>
  <c r="F117" i="5"/>
  <c r="E115" i="5"/>
  <c r="J94" i="5"/>
  <c r="J93" i="5"/>
  <c r="F93" i="5"/>
  <c r="F91" i="5"/>
  <c r="E89" i="5"/>
  <c r="J20" i="5"/>
  <c r="E20" i="5"/>
  <c r="F120" i="5"/>
  <c r="J19" i="5"/>
  <c r="J14" i="5"/>
  <c r="J91" i="5" s="1"/>
  <c r="E7" i="5"/>
  <c r="E111" i="5"/>
  <c r="J39" i="4"/>
  <c r="J38" i="4"/>
  <c r="AY99" i="1"/>
  <c r="J37" i="4"/>
  <c r="AX99" i="1" s="1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F115" i="4"/>
  <c r="E113" i="4"/>
  <c r="F91" i="4"/>
  <c r="E89" i="4"/>
  <c r="J26" i="4"/>
  <c r="E26" i="4"/>
  <c r="J118" i="4" s="1"/>
  <c r="J25" i="4"/>
  <c r="J23" i="4"/>
  <c r="E23" i="4"/>
  <c r="J117" i="4" s="1"/>
  <c r="J22" i="4"/>
  <c r="J20" i="4"/>
  <c r="E20" i="4"/>
  <c r="F118" i="4" s="1"/>
  <c r="J19" i="4"/>
  <c r="J17" i="4"/>
  <c r="E17" i="4"/>
  <c r="F93" i="4" s="1"/>
  <c r="J16" i="4"/>
  <c r="J14" i="4"/>
  <c r="J115" i="4"/>
  <c r="E7" i="4"/>
  <c r="E109" i="4"/>
  <c r="J41" i="3"/>
  <c r="J40" i="3"/>
  <c r="AY98" i="1" s="1"/>
  <c r="J39" i="3"/>
  <c r="AX98" i="1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3" i="3"/>
  <c r="J122" i="3"/>
  <c r="F122" i="3"/>
  <c r="F120" i="3"/>
  <c r="E118" i="3"/>
  <c r="J96" i="3"/>
  <c r="J95" i="3"/>
  <c r="F95" i="3"/>
  <c r="F93" i="3"/>
  <c r="E91" i="3"/>
  <c r="J22" i="3"/>
  <c r="E22" i="3"/>
  <c r="F123" i="3" s="1"/>
  <c r="J21" i="3"/>
  <c r="J16" i="3"/>
  <c r="J120" i="3"/>
  <c r="E7" i="3"/>
  <c r="E112" i="3"/>
  <c r="J381" i="2"/>
  <c r="J102" i="2" s="1"/>
  <c r="T380" i="2"/>
  <c r="R380" i="2"/>
  <c r="P380" i="2"/>
  <c r="BK380" i="2"/>
  <c r="J380" i="2"/>
  <c r="J101" i="2" s="1"/>
  <c r="J41" i="2"/>
  <c r="J40" i="2"/>
  <c r="AY97" i="1"/>
  <c r="J39" i="2"/>
  <c r="AX97" i="1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4" i="2"/>
  <c r="J123" i="2"/>
  <c r="F123" i="2"/>
  <c r="F121" i="2"/>
  <c r="E119" i="2"/>
  <c r="J96" i="2"/>
  <c r="J95" i="2"/>
  <c r="F95" i="2"/>
  <c r="F93" i="2"/>
  <c r="E91" i="2"/>
  <c r="J22" i="2"/>
  <c r="E22" i="2"/>
  <c r="F124" i="2"/>
  <c r="J21" i="2"/>
  <c r="J16" i="2"/>
  <c r="J121" i="2" s="1"/>
  <c r="E7" i="2"/>
  <c r="E85" i="2"/>
  <c r="L90" i="1"/>
  <c r="AM90" i="1"/>
  <c r="AM89" i="1"/>
  <c r="L89" i="1"/>
  <c r="AM87" i="1"/>
  <c r="L87" i="1"/>
  <c r="L85" i="1"/>
  <c r="L84" i="1"/>
  <c r="J246" i="15"/>
  <c r="J245" i="15"/>
  <c r="BK244" i="15"/>
  <c r="J243" i="15"/>
  <c r="J240" i="15"/>
  <c r="BK239" i="15"/>
  <c r="BK238" i="15"/>
  <c r="BK236" i="15"/>
  <c r="BK235" i="15"/>
  <c r="J234" i="15"/>
  <c r="BK232" i="15"/>
  <c r="BK231" i="15"/>
  <c r="BK230" i="15"/>
  <c r="BK229" i="15"/>
  <c r="J227" i="15"/>
  <c r="BK224" i="15"/>
  <c r="J221" i="15"/>
  <c r="J219" i="15"/>
  <c r="BK218" i="15"/>
  <c r="J217" i="15"/>
  <c r="BK211" i="15"/>
  <c r="BK210" i="15"/>
  <c r="J208" i="15"/>
  <c r="J205" i="15"/>
  <c r="J204" i="15"/>
  <c r="J201" i="15"/>
  <c r="BK200" i="15"/>
  <c r="BK199" i="15"/>
  <c r="BK195" i="15"/>
  <c r="J194" i="15"/>
  <c r="J193" i="15"/>
  <c r="BK192" i="15"/>
  <c r="J191" i="15"/>
  <c r="BK190" i="15"/>
  <c r="BK188" i="15"/>
  <c r="BK186" i="15"/>
  <c r="J184" i="15"/>
  <c r="BK183" i="15"/>
  <c r="BK182" i="15"/>
  <c r="J179" i="15"/>
  <c r="J178" i="15"/>
  <c r="J175" i="15"/>
  <c r="BK174" i="15"/>
  <c r="J172" i="15"/>
  <c r="J171" i="15"/>
  <c r="J170" i="15"/>
  <c r="BK168" i="15"/>
  <c r="BK167" i="15"/>
  <c r="BK165" i="15"/>
  <c r="BK164" i="15"/>
  <c r="BK161" i="15"/>
  <c r="J160" i="15"/>
  <c r="J159" i="15"/>
  <c r="BK157" i="15"/>
  <c r="J155" i="15"/>
  <c r="J154" i="15"/>
  <c r="J153" i="15"/>
  <c r="BK150" i="15"/>
  <c r="J149" i="15"/>
  <c r="J148" i="15"/>
  <c r="BK143" i="15"/>
  <c r="BK140" i="15"/>
  <c r="BK139" i="15"/>
  <c r="J137" i="15"/>
  <c r="J134" i="15"/>
  <c r="BK133" i="15"/>
  <c r="BK125" i="15"/>
  <c r="BK119" i="15"/>
  <c r="J118" i="15"/>
  <c r="J147" i="14"/>
  <c r="J144" i="14"/>
  <c r="BK141" i="14"/>
  <c r="J140" i="14"/>
  <c r="J138" i="14"/>
  <c r="J135" i="14"/>
  <c r="BK134" i="14"/>
  <c r="J132" i="14"/>
  <c r="BK130" i="14"/>
  <c r="J123" i="14"/>
  <c r="J205" i="12"/>
  <c r="BK203" i="12"/>
  <c r="BK202" i="12"/>
  <c r="J201" i="12"/>
  <c r="BK200" i="12"/>
  <c r="J199" i="12"/>
  <c r="BK198" i="12"/>
  <c r="J197" i="12"/>
  <c r="J195" i="12"/>
  <c r="BK191" i="12"/>
  <c r="J190" i="12"/>
  <c r="J187" i="12"/>
  <c r="BK184" i="12"/>
  <c r="J183" i="12"/>
  <c r="J182" i="12"/>
  <c r="BK180" i="12"/>
  <c r="J179" i="12"/>
  <c r="J178" i="12"/>
  <c r="BK176" i="12"/>
  <c r="BK175" i="12"/>
  <c r="J174" i="12"/>
  <c r="J173" i="12"/>
  <c r="J172" i="12"/>
  <c r="BK169" i="12"/>
  <c r="BK168" i="12"/>
  <c r="J167" i="12"/>
  <c r="BK166" i="12"/>
  <c r="BK164" i="12"/>
  <c r="BK163" i="12"/>
  <c r="J162" i="12"/>
  <c r="J158" i="12"/>
  <c r="BK154" i="12"/>
  <c r="J153" i="12"/>
  <c r="J151" i="12"/>
  <c r="J150" i="12"/>
  <c r="BK149" i="12"/>
  <c r="J147" i="12"/>
  <c r="BK139" i="12"/>
  <c r="BK138" i="12"/>
  <c r="J134" i="12"/>
  <c r="J133" i="12"/>
  <c r="BK132" i="12"/>
  <c r="BK131" i="12"/>
  <c r="BK128" i="12"/>
  <c r="BK240" i="11"/>
  <c r="J240" i="11"/>
  <c r="BK237" i="11"/>
  <c r="BK231" i="11"/>
  <c r="BK230" i="11"/>
  <c r="BK229" i="11"/>
  <c r="BK227" i="11"/>
  <c r="J218" i="11"/>
  <c r="BK217" i="11"/>
  <c r="BK215" i="11"/>
  <c r="BK214" i="11"/>
  <c r="BK213" i="11"/>
  <c r="BK211" i="11"/>
  <c r="J210" i="11"/>
  <c r="BK207" i="11"/>
  <c r="BK206" i="11"/>
  <c r="BK205" i="11"/>
  <c r="BK203" i="11"/>
  <c r="BK201" i="11"/>
  <c r="J198" i="11"/>
  <c r="J197" i="11"/>
  <c r="BK191" i="11"/>
  <c r="J190" i="11"/>
  <c r="BK186" i="11"/>
  <c r="J180" i="11"/>
  <c r="BK179" i="11"/>
  <c r="J178" i="11"/>
  <c r="BK175" i="11"/>
  <c r="J174" i="11"/>
  <c r="BK170" i="11"/>
  <c r="BK169" i="11"/>
  <c r="J167" i="11"/>
  <c r="BK163" i="11"/>
  <c r="J160" i="11"/>
  <c r="BK159" i="11"/>
  <c r="J158" i="11"/>
  <c r="BK157" i="11"/>
  <c r="J156" i="11"/>
  <c r="J154" i="11"/>
  <c r="BK148" i="11"/>
  <c r="BK146" i="11"/>
  <c r="J143" i="11"/>
  <c r="BK146" i="10"/>
  <c r="BK139" i="10"/>
  <c r="J138" i="10"/>
  <c r="BK136" i="10"/>
  <c r="J134" i="10"/>
  <c r="BK132" i="10"/>
  <c r="J128" i="10"/>
  <c r="BK262" i="9"/>
  <c r="BK258" i="9"/>
  <c r="BK256" i="9"/>
  <c r="BK254" i="9"/>
  <c r="BK252" i="9"/>
  <c r="J251" i="9"/>
  <c r="J249" i="9"/>
  <c r="BK246" i="9"/>
  <c r="J245" i="9"/>
  <c r="BK243" i="9"/>
  <c r="J242" i="9"/>
  <c r="J233" i="9"/>
  <c r="BK232" i="9"/>
  <c r="J230" i="9"/>
  <c r="J229" i="9"/>
  <c r="J226" i="9"/>
  <c r="J225" i="9"/>
  <c r="J222" i="9"/>
  <c r="J221" i="9"/>
  <c r="BK218" i="9"/>
  <c r="BK216" i="9"/>
  <c r="J214" i="9"/>
  <c r="J213" i="9"/>
  <c r="J207" i="9"/>
  <c r="BK203" i="9"/>
  <c r="J198" i="9"/>
  <c r="J197" i="9"/>
  <c r="BK195" i="9"/>
  <c r="J192" i="9"/>
  <c r="J191" i="9"/>
  <c r="BK187" i="9"/>
  <c r="BK186" i="9"/>
  <c r="BK185" i="9"/>
  <c r="J182" i="9"/>
  <c r="J180" i="9"/>
  <c r="BK178" i="9"/>
  <c r="BK176" i="9"/>
  <c r="J171" i="9"/>
  <c r="J168" i="9"/>
  <c r="J163" i="9"/>
  <c r="J160" i="9"/>
  <c r="BK158" i="9"/>
  <c r="BK156" i="9"/>
  <c r="BK155" i="9"/>
  <c r="BK153" i="9"/>
  <c r="J148" i="9"/>
  <c r="BK147" i="9"/>
  <c r="BK146" i="9"/>
  <c r="BK145" i="9"/>
  <c r="J144" i="9"/>
  <c r="BK139" i="8"/>
  <c r="BK134" i="8"/>
  <c r="BK133" i="8"/>
  <c r="BK128" i="8"/>
  <c r="BK379" i="7"/>
  <c r="J379" i="7"/>
  <c r="J378" i="7"/>
  <c r="BK376" i="7"/>
  <c r="J376" i="7"/>
  <c r="BK375" i="7"/>
  <c r="BK372" i="7"/>
  <c r="J370" i="7"/>
  <c r="BK369" i="7"/>
  <c r="J366" i="7"/>
  <c r="J365" i="7"/>
  <c r="BK364" i="7"/>
  <c r="J356" i="7"/>
  <c r="J353" i="7"/>
  <c r="BK352" i="7"/>
  <c r="BK351" i="7"/>
  <c r="J349" i="7"/>
  <c r="BK348" i="7"/>
  <c r="J346" i="7"/>
  <c r="J344" i="7"/>
  <c r="BK342" i="7"/>
  <c r="BK341" i="7"/>
  <c r="BK339" i="7"/>
  <c r="BK338" i="7"/>
  <c r="J337" i="7"/>
  <c r="BK332" i="7"/>
  <c r="BK331" i="7"/>
  <c r="BK325" i="7"/>
  <c r="BK323" i="7"/>
  <c r="BK320" i="7"/>
  <c r="J319" i="7"/>
  <c r="BK318" i="7"/>
  <c r="J317" i="7"/>
  <c r="J316" i="7"/>
  <c r="BK313" i="7"/>
  <c r="BK306" i="7"/>
  <c r="J305" i="7"/>
  <c r="BK304" i="7"/>
  <c r="J302" i="7"/>
  <c r="J301" i="7"/>
  <c r="BK299" i="7"/>
  <c r="J292" i="7"/>
  <c r="BK286" i="7"/>
  <c r="J285" i="7"/>
  <c r="J284" i="7"/>
  <c r="BK283" i="7"/>
  <c r="BK282" i="7"/>
  <c r="BK281" i="7"/>
  <c r="J277" i="7"/>
  <c r="J274" i="7"/>
  <c r="BK273" i="7"/>
  <c r="BK272" i="7"/>
  <c r="J271" i="7"/>
  <c r="J267" i="7"/>
  <c r="J266" i="7"/>
  <c r="BK265" i="7"/>
  <c r="J261" i="7"/>
  <c r="BK260" i="7"/>
  <c r="BK257" i="7"/>
  <c r="BK255" i="7"/>
  <c r="J252" i="7"/>
  <c r="J251" i="7"/>
  <c r="J250" i="7"/>
  <c r="J247" i="7"/>
  <c r="BK243" i="7"/>
  <c r="J242" i="7"/>
  <c r="BK240" i="7"/>
  <c r="J239" i="7"/>
  <c r="J238" i="7"/>
  <c r="J236" i="7"/>
  <c r="J235" i="7"/>
  <c r="J234" i="7"/>
  <c r="BK233" i="7"/>
  <c r="J232" i="7"/>
  <c r="BK231" i="7"/>
  <c r="J229" i="7"/>
  <c r="BK226" i="7"/>
  <c r="J224" i="7"/>
  <c r="BK222" i="7"/>
  <c r="J217" i="7"/>
  <c r="J216" i="7"/>
  <c r="BK215" i="7"/>
  <c r="BK214" i="7"/>
  <c r="J213" i="7"/>
  <c r="BK209" i="7"/>
  <c r="J208" i="7"/>
  <c r="BK205" i="7"/>
  <c r="J202" i="7"/>
  <c r="BK200" i="7"/>
  <c r="J198" i="7"/>
  <c r="BK196" i="7"/>
  <c r="BK192" i="7"/>
  <c r="J190" i="7"/>
  <c r="J186" i="7"/>
  <c r="J185" i="7"/>
  <c r="J183" i="7"/>
  <c r="J182" i="7"/>
  <c r="BK180" i="7"/>
  <c r="BK176" i="7"/>
  <c r="J174" i="7"/>
  <c r="J173" i="7"/>
  <c r="J171" i="7"/>
  <c r="J170" i="7"/>
  <c r="J169" i="7"/>
  <c r="BK168" i="7"/>
  <c r="BK161" i="7"/>
  <c r="BK160" i="7"/>
  <c r="BK159" i="7"/>
  <c r="BK158" i="7"/>
  <c r="J157" i="7"/>
  <c r="J154" i="7"/>
  <c r="BK153" i="7"/>
  <c r="J149" i="7"/>
  <c r="BK144" i="7"/>
  <c r="BK143" i="7"/>
  <c r="J142" i="7"/>
  <c r="BK140" i="7"/>
  <c r="BK139" i="7"/>
  <c r="BK138" i="7"/>
  <c r="BK137" i="7"/>
  <c r="J136" i="7"/>
  <c r="BK135" i="7"/>
  <c r="J134" i="7"/>
  <c r="J129" i="7"/>
  <c r="BK127" i="7"/>
  <c r="J126" i="7"/>
  <c r="BK366" i="6"/>
  <c r="BK363" i="6"/>
  <c r="J362" i="6"/>
  <c r="J359" i="6"/>
  <c r="BK357" i="6"/>
  <c r="BK355" i="6"/>
  <c r="J355" i="6"/>
  <c r="BK354" i="6"/>
  <c r="J354" i="6"/>
  <c r="BK353" i="6"/>
  <c r="J353" i="6"/>
  <c r="BK352" i="6"/>
  <c r="J352" i="6"/>
  <c r="BK351" i="6"/>
  <c r="J351" i="6"/>
  <c r="BK350" i="6"/>
  <c r="J350" i="6"/>
  <c r="BK348" i="6"/>
  <c r="BK345" i="6"/>
  <c r="BK344" i="6"/>
  <c r="BK341" i="6"/>
  <c r="BK340" i="6"/>
  <c r="BK339" i="6"/>
  <c r="BK337" i="6"/>
  <c r="J336" i="6"/>
  <c r="J334" i="6"/>
  <c r="BK333" i="6"/>
  <c r="BK328" i="6"/>
  <c r="BK327" i="6"/>
  <c r="J326" i="6"/>
  <c r="BK324" i="6"/>
  <c r="BK321" i="6"/>
  <c r="BK320" i="6"/>
  <c r="BK319" i="6"/>
  <c r="BK318" i="6"/>
  <c r="J314" i="6"/>
  <c r="BK310" i="6"/>
  <c r="BK308" i="6"/>
  <c r="BK305" i="6"/>
  <c r="J303" i="6"/>
  <c r="BK299" i="6"/>
  <c r="J297" i="6"/>
  <c r="BK295" i="6"/>
  <c r="BK294" i="6"/>
  <c r="BK293" i="6"/>
  <c r="BK291" i="6"/>
  <c r="J289" i="6"/>
  <c r="J287" i="6"/>
  <c r="J286" i="6"/>
  <c r="BK285" i="6"/>
  <c r="BK284" i="6"/>
  <c r="J283" i="6"/>
  <c r="J279" i="6"/>
  <c r="BK276" i="6"/>
  <c r="J275" i="6"/>
  <c r="BK273" i="6"/>
  <c r="BK272" i="6"/>
  <c r="J271" i="6"/>
  <c r="BK270" i="6"/>
  <c r="J269" i="6"/>
  <c r="BK268" i="6"/>
  <c r="J266" i="6"/>
  <c r="BK265" i="6"/>
  <c r="J264" i="6"/>
  <c r="J261" i="6"/>
  <c r="BK259" i="6"/>
  <c r="J258" i="6"/>
  <c r="BK257" i="6"/>
  <c r="BK252" i="6"/>
  <c r="J251" i="6"/>
  <c r="BK250" i="6"/>
  <c r="BK248" i="6"/>
  <c r="BK246" i="6"/>
  <c r="BK245" i="6"/>
  <c r="BK244" i="6"/>
  <c r="BK243" i="6"/>
  <c r="BK239" i="6"/>
  <c r="J235" i="6"/>
  <c r="BK234" i="6"/>
  <c r="J233" i="6"/>
  <c r="BK232" i="6"/>
  <c r="J230" i="6"/>
  <c r="BK227" i="6"/>
  <c r="BK224" i="6"/>
  <c r="J223" i="6"/>
  <c r="J221" i="6"/>
  <c r="J220" i="6"/>
  <c r="J215" i="6"/>
  <c r="BK213" i="6"/>
  <c r="BK212" i="6"/>
  <c r="BK211" i="6"/>
  <c r="J210" i="6"/>
  <c r="J209" i="6"/>
  <c r="J208" i="6"/>
  <c r="BK206" i="6"/>
  <c r="J204" i="6"/>
  <c r="BK203" i="6"/>
  <c r="BK202" i="6"/>
  <c r="J201" i="6"/>
  <c r="BK199" i="6"/>
  <c r="BK198" i="6"/>
  <c r="J197" i="6"/>
  <c r="J196" i="6"/>
  <c r="J195" i="6"/>
  <c r="BK194" i="6"/>
  <c r="BK193" i="6"/>
  <c r="BK186" i="6"/>
  <c r="J185" i="6"/>
  <c r="BK184" i="6"/>
  <c r="BK182" i="6"/>
  <c r="J181" i="6"/>
  <c r="BK176" i="6"/>
  <c r="J175" i="6"/>
  <c r="J171" i="6"/>
  <c r="BK169" i="6"/>
  <c r="BK168" i="6"/>
  <c r="J166" i="6"/>
  <c r="BK164" i="6"/>
  <c r="BK160" i="6"/>
  <c r="J157" i="6"/>
  <c r="J155" i="6"/>
  <c r="J154" i="6"/>
  <c r="J153" i="6"/>
  <c r="BK152" i="6"/>
  <c r="J150" i="6"/>
  <c r="J149" i="6"/>
  <c r="J148" i="6"/>
  <c r="BK147" i="6"/>
  <c r="BK146" i="6"/>
  <c r="BK141" i="6"/>
  <c r="BK140" i="6"/>
  <c r="J139" i="6"/>
  <c r="BK138" i="6"/>
  <c r="J134" i="6"/>
  <c r="J132" i="6"/>
  <c r="BK131" i="6"/>
  <c r="J130" i="6"/>
  <c r="J129" i="6"/>
  <c r="BK127" i="6"/>
  <c r="BK126" i="6"/>
  <c r="BK123" i="6"/>
  <c r="BK118" i="6"/>
  <c r="BK139" i="5"/>
  <c r="BK134" i="5"/>
  <c r="BK133" i="5"/>
  <c r="J130" i="5"/>
  <c r="BK129" i="5"/>
  <c r="BK127" i="5"/>
  <c r="J126" i="5"/>
  <c r="BK131" i="4"/>
  <c r="J128" i="4"/>
  <c r="BK127" i="4"/>
  <c r="BK125" i="4"/>
  <c r="BK124" i="4"/>
  <c r="BK123" i="4"/>
  <c r="BK143" i="3"/>
  <c r="J139" i="3"/>
  <c r="BK137" i="3"/>
  <c r="BK135" i="3"/>
  <c r="J134" i="3"/>
  <c r="J133" i="3"/>
  <c r="J130" i="3"/>
  <c r="J127" i="3"/>
  <c r="BK407" i="2"/>
  <c r="J407" i="2"/>
  <c r="BK406" i="2"/>
  <c r="J406" i="2"/>
  <c r="BK405" i="2"/>
  <c r="J405" i="2"/>
  <c r="BK404" i="2"/>
  <c r="J404" i="2"/>
  <c r="BK403" i="2"/>
  <c r="J402" i="2"/>
  <c r="BK401" i="2"/>
  <c r="BK399" i="2"/>
  <c r="J398" i="2"/>
  <c r="BK397" i="2"/>
  <c r="BK396" i="2"/>
  <c r="J394" i="2"/>
  <c r="BK393" i="2"/>
  <c r="BK391" i="2"/>
  <c r="J388" i="2"/>
  <c r="J387" i="2"/>
  <c r="J385" i="2"/>
  <c r="J384" i="2"/>
  <c r="J377" i="2"/>
  <c r="BK376" i="2"/>
  <c r="J375" i="2"/>
  <c r="BK370" i="2"/>
  <c r="BK368" i="2"/>
  <c r="J367" i="2"/>
  <c r="J365" i="2"/>
  <c r="J363" i="2"/>
  <c r="J362" i="2"/>
  <c r="BK358" i="2"/>
  <c r="BK355" i="2"/>
  <c r="J352" i="2"/>
  <c r="J351" i="2"/>
  <c r="J346" i="2"/>
  <c r="BK343" i="2"/>
  <c r="BK342" i="2"/>
  <c r="BK339" i="2"/>
  <c r="J335" i="2"/>
  <c r="BK333" i="2"/>
  <c r="J332" i="2"/>
  <c r="J331" i="2"/>
  <c r="BK327" i="2"/>
  <c r="J326" i="2"/>
  <c r="J324" i="2"/>
  <c r="BK323" i="2"/>
  <c r="BK322" i="2"/>
  <c r="J320" i="2"/>
  <c r="BK312" i="2"/>
  <c r="J311" i="2"/>
  <c r="BK310" i="2"/>
  <c r="J309" i="2"/>
  <c r="BK302" i="2"/>
  <c r="BK301" i="2"/>
  <c r="BK299" i="2"/>
  <c r="BK298" i="2"/>
  <c r="J297" i="2"/>
  <c r="J295" i="2"/>
  <c r="BK292" i="2"/>
  <c r="J289" i="2"/>
  <c r="BK288" i="2"/>
  <c r="J287" i="2"/>
  <c r="BK284" i="2"/>
  <c r="BK281" i="2"/>
  <c r="J280" i="2"/>
  <c r="J276" i="2"/>
  <c r="BK274" i="2"/>
  <c r="BK271" i="2"/>
  <c r="J270" i="2"/>
  <c r="J268" i="2"/>
  <c r="BK267" i="2"/>
  <c r="J266" i="2"/>
  <c r="BK265" i="2"/>
  <c r="BK263" i="2"/>
  <c r="J261" i="2"/>
  <c r="BK258" i="2"/>
  <c r="J257" i="2"/>
  <c r="J256" i="2"/>
  <c r="BK255" i="2"/>
  <c r="J253" i="2"/>
  <c r="BK252" i="2"/>
  <c r="J249" i="2"/>
  <c r="BK243" i="2"/>
  <c r="BK242" i="2"/>
  <c r="J238" i="2"/>
  <c r="J236" i="2"/>
  <c r="BK234" i="2"/>
  <c r="J231" i="2"/>
  <c r="BK230" i="2"/>
  <c r="BK228" i="2"/>
  <c r="BK227" i="2"/>
  <c r="BK226" i="2"/>
  <c r="J225" i="2"/>
  <c r="BK224" i="2"/>
  <c r="BK223" i="2"/>
  <c r="J222" i="2"/>
  <c r="J220" i="2"/>
  <c r="BK219" i="2"/>
  <c r="J218" i="2"/>
  <c r="J217" i="2"/>
  <c r="BK216" i="2"/>
  <c r="J215" i="2"/>
  <c r="BK212" i="2"/>
  <c r="BK211" i="2"/>
  <c r="BK208" i="2"/>
  <c r="BK207" i="2"/>
  <c r="J204" i="2"/>
  <c r="J203" i="2"/>
  <c r="BK201" i="2"/>
  <c r="BK196" i="2"/>
  <c r="J194" i="2"/>
  <c r="J190" i="2"/>
  <c r="J189" i="2"/>
  <c r="J188" i="2"/>
  <c r="BK186" i="2"/>
  <c r="J185" i="2"/>
  <c r="J184" i="2"/>
  <c r="BK183" i="2"/>
  <c r="BK182" i="2"/>
  <c r="BK181" i="2"/>
  <c r="J180" i="2"/>
  <c r="BK179" i="2"/>
  <c r="BK178" i="2"/>
  <c r="BK177" i="2"/>
  <c r="BK175" i="2"/>
  <c r="BK174" i="2"/>
  <c r="BK173" i="2"/>
  <c r="J171" i="2"/>
  <c r="BK166" i="2"/>
  <c r="BK165" i="2"/>
  <c r="BK164" i="2"/>
  <c r="BK163" i="2"/>
  <c r="J158" i="2"/>
  <c r="J156" i="2"/>
  <c r="BK153" i="2"/>
  <c r="BK152" i="2"/>
  <c r="BK150" i="2"/>
  <c r="J145" i="2"/>
  <c r="BK140" i="2"/>
  <c r="BK139" i="2"/>
  <c r="BK136" i="2"/>
  <c r="J135" i="2"/>
  <c r="BK134" i="2"/>
  <c r="BK133" i="2"/>
  <c r="BK130" i="2"/>
  <c r="AS102" i="1"/>
  <c r="BK243" i="15"/>
  <c r="BK242" i="15"/>
  <c r="BK241" i="15"/>
  <c r="J236" i="15"/>
  <c r="J235" i="15"/>
  <c r="BK234" i="15"/>
  <c r="J233" i="15"/>
  <c r="J230" i="15"/>
  <c r="J228" i="15"/>
  <c r="BK227" i="15"/>
  <c r="BK226" i="15"/>
  <c r="J225" i="15"/>
  <c r="BK221" i="15"/>
  <c r="BK220" i="15"/>
  <c r="BK219" i="15"/>
  <c r="J218" i="15"/>
  <c r="J215" i="15"/>
  <c r="J214" i="15"/>
  <c r="BK213" i="15"/>
  <c r="BK209" i="15"/>
  <c r="J207" i="15"/>
  <c r="J202" i="15"/>
  <c r="BK201" i="15"/>
  <c r="J198" i="15"/>
  <c r="J197" i="15"/>
  <c r="BK196" i="15"/>
  <c r="J195" i="15"/>
  <c r="BK194" i="15"/>
  <c r="J192" i="15"/>
  <c r="J189" i="15"/>
  <c r="J187" i="15"/>
  <c r="J185" i="15"/>
  <c r="BK184" i="15"/>
  <c r="J183" i="15"/>
  <c r="J182" i="15"/>
  <c r="J181" i="15"/>
  <c r="BK179" i="15"/>
  <c r="BK178" i="15"/>
  <c r="BK176" i="15"/>
  <c r="BK175" i="15"/>
  <c r="BK173" i="15"/>
  <c r="BK172" i="15"/>
  <c r="BK169" i="15"/>
  <c r="J162" i="15"/>
  <c r="J161" i="15"/>
  <c r="J158" i="15"/>
  <c r="J152" i="15"/>
  <c r="J151" i="15"/>
  <c r="BK149" i="15"/>
  <c r="J147" i="15"/>
  <c r="BK146" i="15"/>
  <c r="BK145" i="15"/>
  <c r="J144" i="15"/>
  <c r="J143" i="15"/>
  <c r="BK142" i="15"/>
  <c r="J139" i="15"/>
  <c r="BK136" i="15"/>
  <c r="J132" i="15"/>
  <c r="BK130" i="15"/>
  <c r="J129" i="15"/>
  <c r="BK127" i="15"/>
  <c r="J123" i="15"/>
  <c r="J122" i="15"/>
  <c r="J121" i="15"/>
  <c r="J119" i="15"/>
  <c r="J149" i="14"/>
  <c r="BK147" i="14"/>
  <c r="BK146" i="14"/>
  <c r="J143" i="14"/>
  <c r="BK142" i="14"/>
  <c r="BK139" i="14"/>
  <c r="J137" i="14"/>
  <c r="J134" i="14"/>
  <c r="J133" i="14"/>
  <c r="J131" i="14"/>
  <c r="J129" i="14"/>
  <c r="J128" i="14"/>
  <c r="J125" i="14"/>
  <c r="J125" i="13"/>
  <c r="BK206" i="12"/>
  <c r="J206" i="12"/>
  <c r="BK205" i="12"/>
  <c r="BK196" i="12"/>
  <c r="J194" i="12"/>
  <c r="BK193" i="12"/>
  <c r="J191" i="12"/>
  <c r="BK188" i="12"/>
  <c r="J186" i="12"/>
  <c r="J181" i="12"/>
  <c r="J175" i="12"/>
  <c r="BK171" i="12"/>
  <c r="BK170" i="12"/>
  <c r="J166" i="12"/>
  <c r="BK165" i="12"/>
  <c r="J164" i="12"/>
  <c r="J163" i="12"/>
  <c r="BK162" i="12"/>
  <c r="J161" i="12"/>
  <c r="BK160" i="12"/>
  <c r="BK157" i="12"/>
  <c r="BK156" i="12"/>
  <c r="BK153" i="12"/>
  <c r="BK150" i="12"/>
  <c r="J149" i="12"/>
  <c r="J148" i="12"/>
  <c r="BK144" i="12"/>
  <c r="BK142" i="12"/>
  <c r="J141" i="12"/>
  <c r="J138" i="12"/>
  <c r="BK137" i="12"/>
  <c r="BK136" i="12"/>
  <c r="J131" i="12"/>
  <c r="BK130" i="12"/>
  <c r="J129" i="12"/>
  <c r="BK127" i="12"/>
  <c r="J126" i="12"/>
  <c r="BK125" i="12"/>
  <c r="BK124" i="12"/>
  <c r="J239" i="11"/>
  <c r="J233" i="11"/>
  <c r="J231" i="11"/>
  <c r="BK226" i="11"/>
  <c r="J223" i="11"/>
  <c r="BK222" i="11"/>
  <c r="J221" i="11"/>
  <c r="J220" i="11"/>
  <c r="BK218" i="11"/>
  <c r="J217" i="11"/>
  <c r="BK210" i="11"/>
  <c r="BK209" i="11"/>
  <c r="BK208" i="11"/>
  <c r="J199" i="11"/>
  <c r="BK197" i="11"/>
  <c r="BK195" i="11"/>
  <c r="BK190" i="11"/>
  <c r="BK189" i="11"/>
  <c r="J185" i="11"/>
  <c r="J183" i="11"/>
  <c r="BK178" i="11"/>
  <c r="J177" i="11"/>
  <c r="J176" i="11"/>
  <c r="BK173" i="11"/>
  <c r="BK172" i="11"/>
  <c r="J171" i="11"/>
  <c r="J169" i="11"/>
  <c r="BK168" i="11"/>
  <c r="J164" i="11"/>
  <c r="BK158" i="11"/>
  <c r="BK156" i="11"/>
  <c r="BK154" i="11"/>
  <c r="J153" i="11"/>
  <c r="J152" i="11"/>
  <c r="J150" i="11"/>
  <c r="J142" i="11"/>
  <c r="J141" i="11"/>
  <c r="J140" i="11"/>
  <c r="J139" i="11"/>
  <c r="J146" i="10"/>
  <c r="J137" i="10"/>
  <c r="BK134" i="10"/>
  <c r="BK131" i="10"/>
  <c r="BK129" i="10"/>
  <c r="BK264" i="9"/>
  <c r="J264" i="9"/>
  <c r="J262" i="9"/>
  <c r="J261" i="9"/>
  <c r="J259" i="9"/>
  <c r="BK253" i="9"/>
  <c r="BK250" i="9"/>
  <c r="J244" i="9"/>
  <c r="BK242" i="9"/>
  <c r="J241" i="9"/>
  <c r="BK240" i="9"/>
  <c r="BK238" i="9"/>
  <c r="J236" i="9"/>
  <c r="J231" i="9"/>
  <c r="J228" i="9"/>
  <c r="BK226" i="9"/>
  <c r="BK225" i="9"/>
  <c r="BK223" i="9"/>
  <c r="BK222" i="9"/>
  <c r="J219" i="9"/>
  <c r="J218" i="9"/>
  <c r="J217" i="9"/>
  <c r="J216" i="9"/>
  <c r="BK215" i="9"/>
  <c r="BK214" i="9"/>
  <c r="BK213" i="9"/>
  <c r="J210" i="9"/>
  <c r="BK208" i="9"/>
  <c r="BK207" i="9"/>
  <c r="J202" i="9"/>
  <c r="BK200" i="9"/>
  <c r="BK198" i="9"/>
  <c r="J194" i="9"/>
  <c r="J193" i="9"/>
  <c r="BK192" i="9"/>
  <c r="BK189" i="9"/>
  <c r="BK182" i="9"/>
  <c r="BK179" i="9"/>
  <c r="J177" i="9"/>
  <c r="J176" i="9"/>
  <c r="BK174" i="9"/>
  <c r="J173" i="9"/>
  <c r="BK168" i="9"/>
  <c r="BK167" i="9"/>
  <c r="BK166" i="9"/>
  <c r="BK164" i="9"/>
  <c r="BK163" i="9"/>
  <c r="J162" i="9"/>
  <c r="J161" i="9"/>
  <c r="BK159" i="9"/>
  <c r="J154" i="9"/>
  <c r="BK149" i="9"/>
  <c r="BK148" i="9"/>
  <c r="J146" i="9"/>
  <c r="J143" i="9"/>
  <c r="J136" i="8"/>
  <c r="BK135" i="8"/>
  <c r="J133" i="8"/>
  <c r="J132" i="8"/>
  <c r="J128" i="8"/>
  <c r="BK378" i="7"/>
  <c r="BK377" i="7"/>
  <c r="J377" i="7"/>
  <c r="J375" i="7"/>
  <c r="BK374" i="7"/>
  <c r="BK373" i="7"/>
  <c r="BK366" i="7"/>
  <c r="J358" i="7"/>
  <c r="J357" i="7"/>
  <c r="BK353" i="7"/>
  <c r="J352" i="7"/>
  <c r="J350" i="7"/>
  <c r="J347" i="7"/>
  <c r="BK346" i="7"/>
  <c r="BK345" i="7"/>
  <c r="BK344" i="7"/>
  <c r="J343" i="7"/>
  <c r="J342" i="7"/>
  <c r="BK336" i="7"/>
  <c r="J335" i="7"/>
  <c r="J333" i="7"/>
  <c r="BK330" i="7"/>
  <c r="J328" i="7"/>
  <c r="J327" i="7"/>
  <c r="BK324" i="7"/>
  <c r="J322" i="7"/>
  <c r="BK321" i="7"/>
  <c r="J318" i="7"/>
  <c r="BK316" i="7"/>
  <c r="BK315" i="7"/>
  <c r="J314" i="7"/>
  <c r="J311" i="7"/>
  <c r="J310" i="7"/>
  <c r="BK307" i="7"/>
  <c r="BK305" i="7"/>
  <c r="J303" i="7"/>
  <c r="BK301" i="7"/>
  <c r="J300" i="7"/>
  <c r="J299" i="7"/>
  <c r="J298" i="7"/>
  <c r="J297" i="7"/>
  <c r="J296" i="7"/>
  <c r="J295" i="7"/>
  <c r="BK294" i="7"/>
  <c r="BK293" i="7"/>
  <c r="BK290" i="7"/>
  <c r="J288" i="7"/>
  <c r="J286" i="7"/>
  <c r="BK284" i="7"/>
  <c r="J283" i="7"/>
  <c r="J282" i="7"/>
  <c r="J281" i="7"/>
  <c r="BK280" i="7"/>
  <c r="BK278" i="7"/>
  <c r="BK277" i="7"/>
  <c r="BK276" i="7"/>
  <c r="J275" i="7"/>
  <c r="J272" i="7"/>
  <c r="BK271" i="7"/>
  <c r="BK270" i="7"/>
  <c r="BK269" i="7"/>
  <c r="J268" i="7"/>
  <c r="J263" i="7"/>
  <c r="BK262" i="7"/>
  <c r="BK261" i="7"/>
  <c r="BK259" i="7"/>
  <c r="J256" i="7"/>
  <c r="J254" i="7"/>
  <c r="J253" i="7"/>
  <c r="BK251" i="7"/>
  <c r="BK250" i="7"/>
  <c r="J249" i="7"/>
  <c r="J246" i="7"/>
  <c r="BK245" i="7"/>
  <c r="BK242" i="7"/>
  <c r="J240" i="7"/>
  <c r="BK236" i="7"/>
  <c r="J228" i="7"/>
  <c r="BK227" i="7"/>
  <c r="J226" i="7"/>
  <c r="J225" i="7"/>
  <c r="BK224" i="7"/>
  <c r="J223" i="7"/>
  <c r="BK220" i="7"/>
  <c r="J219" i="7"/>
  <c r="BK218" i="7"/>
  <c r="BK217" i="7"/>
  <c r="J214" i="7"/>
  <c r="J212" i="7"/>
  <c r="J211" i="7"/>
  <c r="BK210" i="7"/>
  <c r="J207" i="7"/>
  <c r="J204" i="7"/>
  <c r="J203" i="7"/>
  <c r="J201" i="7"/>
  <c r="J199" i="7"/>
  <c r="BK198" i="7"/>
  <c r="BK197" i="7"/>
  <c r="BK191" i="7"/>
  <c r="BK188" i="7"/>
  <c r="J184" i="7"/>
  <c r="J181" i="7"/>
  <c r="BK179" i="7"/>
  <c r="J178" i="7"/>
  <c r="BK177" i="7"/>
  <c r="J176" i="7"/>
  <c r="J175" i="7"/>
  <c r="J172" i="7"/>
  <c r="BK171" i="7"/>
  <c r="J168" i="7"/>
  <c r="J167" i="7"/>
  <c r="BK165" i="7"/>
  <c r="J164" i="7"/>
  <c r="J163" i="7"/>
  <c r="J162" i="7"/>
  <c r="J159" i="7"/>
  <c r="BK157" i="7"/>
  <c r="J156" i="7"/>
  <c r="J155" i="7"/>
  <c r="J153" i="7"/>
  <c r="J152" i="7"/>
  <c r="BK151" i="7"/>
  <c r="BK148" i="7"/>
  <c r="J145" i="7"/>
  <c r="J144" i="7"/>
  <c r="J143" i="7"/>
  <c r="BK141" i="7"/>
  <c r="J138" i="7"/>
  <c r="J137" i="7"/>
  <c r="J133" i="7"/>
  <c r="BK130" i="7"/>
  <c r="BK129" i="7"/>
  <c r="BK125" i="7"/>
  <c r="BK123" i="7"/>
  <c r="BK371" i="6"/>
  <c r="J371" i="6"/>
  <c r="BK370" i="6"/>
  <c r="J370" i="6"/>
  <c r="BK369" i="6"/>
  <c r="J369" i="6"/>
  <c r="J368" i="6"/>
  <c r="BK367" i="6"/>
  <c r="J365" i="6"/>
  <c r="J363" i="6"/>
  <c r="J360" i="6"/>
  <c r="BK356" i="6"/>
  <c r="BK347" i="6"/>
  <c r="J344" i="6"/>
  <c r="J343" i="6"/>
  <c r="J342" i="6"/>
  <c r="J341" i="6"/>
  <c r="J340" i="6"/>
  <c r="BK335" i="6"/>
  <c r="BK334" i="6"/>
  <c r="J332" i="6"/>
  <c r="BK331" i="6"/>
  <c r="BK329" i="6"/>
  <c r="J328" i="6"/>
  <c r="J323" i="6"/>
  <c r="J322" i="6"/>
  <c r="J319" i="6"/>
  <c r="BK317" i="6"/>
  <c r="J316" i="6"/>
  <c r="J313" i="6"/>
  <c r="BK312" i="6"/>
  <c r="BK311" i="6"/>
  <c r="BK309" i="6"/>
  <c r="J308" i="6"/>
  <c r="J307" i="6"/>
  <c r="BK306" i="6"/>
  <c r="J300" i="6"/>
  <c r="BK298" i="6"/>
  <c r="BK297" i="6"/>
  <c r="J296" i="6"/>
  <c r="BK277" i="6"/>
  <c r="J276" i="6"/>
  <c r="BK275" i="6"/>
  <c r="BK274" i="6"/>
  <c r="J272" i="6"/>
  <c r="J270" i="6"/>
  <c r="BK267" i="6"/>
  <c r="BK263" i="6"/>
  <c r="BK262" i="6"/>
  <c r="BK261" i="6"/>
  <c r="BK260" i="6"/>
  <c r="J256" i="6"/>
  <c r="BK254" i="6"/>
  <c r="J253" i="6"/>
  <c r="J252" i="6"/>
  <c r="BK249" i="6"/>
  <c r="J244" i="6"/>
  <c r="J243" i="6"/>
  <c r="J241" i="6"/>
  <c r="BK238" i="6"/>
  <c r="BK237" i="6"/>
  <c r="BK231" i="6"/>
  <c r="BK228" i="6"/>
  <c r="J227" i="6"/>
  <c r="J226" i="6"/>
  <c r="J225" i="6"/>
  <c r="BK222" i="6"/>
  <c r="BK219" i="6"/>
  <c r="BK218" i="6"/>
  <c r="BK217" i="6"/>
  <c r="BK216" i="6"/>
  <c r="BK215" i="6"/>
  <c r="BK214" i="6"/>
  <c r="BK208" i="6"/>
  <c r="BK207" i="6"/>
  <c r="BK205" i="6"/>
  <c r="BK204" i="6"/>
  <c r="J203" i="6"/>
  <c r="BK200" i="6"/>
  <c r="BK197" i="6"/>
  <c r="J193" i="6"/>
  <c r="BK191" i="6"/>
  <c r="J189" i="6"/>
  <c r="J188" i="6"/>
  <c r="J183" i="6"/>
  <c r="J182" i="6"/>
  <c r="J180" i="6"/>
  <c r="BK179" i="6"/>
  <c r="J178" i="6"/>
  <c r="BK177" i="6"/>
  <c r="J176" i="6"/>
  <c r="J172" i="6"/>
  <c r="J170" i="6"/>
  <c r="J168" i="6"/>
  <c r="J167" i="6"/>
  <c r="BK166" i="6"/>
  <c r="BK165" i="6"/>
  <c r="BK163" i="6"/>
  <c r="BK162" i="6"/>
  <c r="J161" i="6"/>
  <c r="BK159" i="6"/>
  <c r="J158" i="6"/>
  <c r="BK156" i="6"/>
  <c r="BK150" i="6"/>
  <c r="BK149" i="6"/>
  <c r="BK145" i="6"/>
  <c r="J143" i="6"/>
  <c r="BK142" i="6"/>
  <c r="BK139" i="6"/>
  <c r="J138" i="6"/>
  <c r="BK136" i="6"/>
  <c r="BK134" i="6"/>
  <c r="J133" i="6"/>
  <c r="BK130" i="6"/>
  <c r="J128" i="6"/>
  <c r="J126" i="6"/>
  <c r="BK125" i="6"/>
  <c r="BK124" i="6"/>
  <c r="J122" i="6"/>
  <c r="J120" i="6"/>
  <c r="J135" i="5"/>
  <c r="J133" i="5"/>
  <c r="BK132" i="5"/>
  <c r="J131" i="5"/>
  <c r="BK130" i="5"/>
  <c r="J127" i="5"/>
  <c r="BK133" i="4"/>
  <c r="J133" i="4"/>
  <c r="BK132" i="4"/>
  <c r="J131" i="4"/>
  <c r="J126" i="4"/>
  <c r="J124" i="4"/>
  <c r="J123" i="4"/>
  <c r="J142" i="3"/>
  <c r="J138" i="3"/>
  <c r="BK136" i="3"/>
  <c r="J135" i="3"/>
  <c r="J132" i="3"/>
  <c r="BK131" i="3"/>
  <c r="J129" i="3"/>
  <c r="BK128" i="3"/>
  <c r="BK127" i="3"/>
  <c r="J403" i="2"/>
  <c r="BK402" i="2"/>
  <c r="J400" i="2"/>
  <c r="J399" i="2"/>
  <c r="J395" i="2"/>
  <c r="BK392" i="2"/>
  <c r="BK390" i="2"/>
  <c r="BK387" i="2"/>
  <c r="J386" i="2"/>
  <c r="BK379" i="2"/>
  <c r="BK377" i="2"/>
  <c r="J376" i="2"/>
  <c r="BK374" i="2"/>
  <c r="BK369" i="2"/>
  <c r="BK367" i="2"/>
  <c r="BK365" i="2"/>
  <c r="BK359" i="2"/>
  <c r="J356" i="2"/>
  <c r="BK354" i="2"/>
  <c r="BK353" i="2"/>
  <c r="BK352" i="2"/>
  <c r="J349" i="2"/>
  <c r="J348" i="2"/>
  <c r="J347" i="2"/>
  <c r="J345" i="2"/>
  <c r="BK344" i="2"/>
  <c r="J341" i="2"/>
  <c r="BK340" i="2"/>
  <c r="J338" i="2"/>
  <c r="BK336" i="2"/>
  <c r="J334" i="2"/>
  <c r="BK331" i="2"/>
  <c r="J330" i="2"/>
  <c r="J329" i="2"/>
  <c r="BK328" i="2"/>
  <c r="BK326" i="2"/>
  <c r="BK325" i="2"/>
  <c r="J322" i="2"/>
  <c r="BK321" i="2"/>
  <c r="BK320" i="2"/>
  <c r="BK319" i="2"/>
  <c r="J318" i="2"/>
  <c r="J317" i="2"/>
  <c r="J316" i="2"/>
  <c r="J312" i="2"/>
  <c r="BK309" i="2"/>
  <c r="BK308" i="2"/>
  <c r="J307" i="2"/>
  <c r="J304" i="2"/>
  <c r="BK300" i="2"/>
  <c r="J296" i="2"/>
  <c r="BK295" i="2"/>
  <c r="J294" i="2"/>
  <c r="BK293" i="2"/>
  <c r="J292" i="2"/>
  <c r="BK291" i="2"/>
  <c r="BK290" i="2"/>
  <c r="BK289" i="2"/>
  <c r="J288" i="2"/>
  <c r="BK287" i="2"/>
  <c r="BK286" i="2"/>
  <c r="BK285" i="2"/>
  <c r="J284" i="2"/>
  <c r="BK283" i="2"/>
  <c r="J282" i="2"/>
  <c r="BK279" i="2"/>
  <c r="J275" i="2"/>
  <c r="BK273" i="2"/>
  <c r="J272" i="2"/>
  <c r="BK269" i="2"/>
  <c r="BK266" i="2"/>
  <c r="J259" i="2"/>
  <c r="J258" i="2"/>
  <c r="J252" i="2"/>
  <c r="J248" i="2"/>
  <c r="J247" i="2"/>
  <c r="BK246" i="2"/>
  <c r="BK245" i="2"/>
  <c r="J243" i="2"/>
  <c r="J242" i="2"/>
  <c r="J241" i="2"/>
  <c r="BK239" i="2"/>
  <c r="BK237" i="2"/>
  <c r="BK236" i="2"/>
  <c r="J233" i="2"/>
  <c r="J232" i="2"/>
  <c r="J229" i="2"/>
  <c r="J226" i="2"/>
  <c r="BK225" i="2"/>
  <c r="J224" i="2"/>
  <c r="BK221" i="2"/>
  <c r="J216" i="2"/>
  <c r="J212" i="2"/>
  <c r="J210" i="2"/>
  <c r="J209" i="2"/>
  <c r="J208" i="2"/>
  <c r="BK204" i="2"/>
  <c r="BK200" i="2"/>
  <c r="J199" i="2"/>
  <c r="J198" i="2"/>
  <c r="BK195" i="2"/>
  <c r="BK193" i="2"/>
  <c r="J192" i="2"/>
  <c r="BK187" i="2"/>
  <c r="J181" i="2"/>
  <c r="J176" i="2"/>
  <c r="J174" i="2"/>
  <c r="J173" i="2"/>
  <c r="BK172" i="2"/>
  <c r="BK171" i="2"/>
  <c r="BK170" i="2"/>
  <c r="BK169" i="2"/>
  <c r="J165" i="2"/>
  <c r="J157" i="2"/>
  <c r="BK155" i="2"/>
  <c r="BK154" i="2"/>
  <c r="BK151" i="2"/>
  <c r="BK149" i="2"/>
  <c r="BK148" i="2"/>
  <c r="J146" i="2"/>
  <c r="BK145" i="2"/>
  <c r="J144" i="2"/>
  <c r="J141" i="2"/>
  <c r="J140" i="2"/>
  <c r="J139" i="2"/>
  <c r="J138" i="2"/>
  <c r="BK135" i="2"/>
  <c r="BK131" i="2"/>
  <c r="J128" i="2"/>
  <c r="BK246" i="15"/>
  <c r="BK245" i="15"/>
  <c r="J244" i="15"/>
  <c r="J242" i="15"/>
  <c r="J241" i="15"/>
  <c r="BK240" i="15"/>
  <c r="J239" i="15"/>
  <c r="J238" i="15"/>
  <c r="BK233" i="15"/>
  <c r="J232" i="15"/>
  <c r="J231" i="15"/>
  <c r="J229" i="15"/>
  <c r="BK228" i="15"/>
  <c r="J226" i="15"/>
  <c r="J223" i="15"/>
  <c r="J222" i="15"/>
  <c r="J220" i="15"/>
  <c r="BK217" i="15"/>
  <c r="J216" i="15"/>
  <c r="J212" i="15"/>
  <c r="J211" i="15"/>
  <c r="J210" i="15"/>
  <c r="J209" i="15"/>
  <c r="J206" i="15"/>
  <c r="BK204" i="15"/>
  <c r="J203" i="15"/>
  <c r="BK202" i="15"/>
  <c r="J200" i="15"/>
  <c r="J199" i="15"/>
  <c r="BK198" i="15"/>
  <c r="J190" i="15"/>
  <c r="J188" i="15"/>
  <c r="BK187" i="15"/>
  <c r="J186" i="15"/>
  <c r="BK185" i="15"/>
  <c r="BK180" i="15"/>
  <c r="BK177" i="15"/>
  <c r="J176" i="15"/>
  <c r="J174" i="15"/>
  <c r="J173" i="15"/>
  <c r="BK171" i="15"/>
  <c r="J166" i="15"/>
  <c r="J165" i="15"/>
  <c r="BK163" i="15"/>
  <c r="BK162" i="15"/>
  <c r="BK160" i="15"/>
  <c r="BK159" i="15"/>
  <c r="BK156" i="15"/>
  <c r="BK155" i="15"/>
  <c r="BK154" i="15"/>
  <c r="BK153" i="15"/>
  <c r="BK152" i="15"/>
  <c r="J150" i="15"/>
  <c r="BK148" i="15"/>
  <c r="BK147" i="15"/>
  <c r="J146" i="15"/>
  <c r="BK144" i="15"/>
  <c r="J142" i="15"/>
  <c r="BK141" i="15"/>
  <c r="J140" i="15"/>
  <c r="BK138" i="15"/>
  <c r="BK137" i="15"/>
  <c r="J136" i="15"/>
  <c r="BK135" i="15"/>
  <c r="BK132" i="15"/>
  <c r="J131" i="15"/>
  <c r="BK129" i="15"/>
  <c r="J128" i="15"/>
  <c r="J127" i="15"/>
  <c r="J126" i="15"/>
  <c r="J125" i="15"/>
  <c r="J124" i="15"/>
  <c r="BK123" i="15"/>
  <c r="BK122" i="15"/>
  <c r="BK121" i="15"/>
  <c r="BK120" i="15"/>
  <c r="BK118" i="15"/>
  <c r="BK131" i="14"/>
  <c r="BK127" i="14"/>
  <c r="J124" i="14"/>
  <c r="BK126" i="13"/>
  <c r="BK125" i="13"/>
  <c r="BK204" i="12"/>
  <c r="J203" i="12"/>
  <c r="BK201" i="12"/>
  <c r="BK197" i="12"/>
  <c r="J196" i="12"/>
  <c r="BK195" i="12"/>
  <c r="BK194" i="12"/>
  <c r="BK192" i="12"/>
  <c r="BK189" i="12"/>
  <c r="BK187" i="12"/>
  <c r="BK186" i="12"/>
  <c r="J185" i="12"/>
  <c r="BK183" i="12"/>
  <c r="BK182" i="12"/>
  <c r="BK179" i="12"/>
  <c r="BK177" i="12"/>
  <c r="J160" i="12"/>
  <c r="BK159" i="12"/>
  <c r="BK158" i="12"/>
  <c r="BK155" i="12"/>
  <c r="J154" i="12"/>
  <c r="J152" i="12"/>
  <c r="BK146" i="12"/>
  <c r="J145" i="12"/>
  <c r="J144" i="12"/>
  <c r="BK143" i="12"/>
  <c r="J142" i="12"/>
  <c r="J140" i="12"/>
  <c r="J139" i="12"/>
  <c r="J137" i="12"/>
  <c r="J135" i="12"/>
  <c r="BK134" i="12"/>
  <c r="BK133" i="12"/>
  <c r="J130" i="12"/>
  <c r="J125" i="12"/>
  <c r="BK123" i="12"/>
  <c r="J237" i="11"/>
  <c r="BK236" i="11"/>
  <c r="J235" i="11"/>
  <c r="BK233" i="11"/>
  <c r="J232" i="11"/>
  <c r="J230" i="11"/>
  <c r="J229" i="11"/>
  <c r="J228" i="11"/>
  <c r="J225" i="11"/>
  <c r="BK223" i="11"/>
  <c r="J222" i="11"/>
  <c r="J216" i="11"/>
  <c r="J211" i="11"/>
  <c r="BK202" i="11"/>
  <c r="BK199" i="11"/>
  <c r="BK196" i="11"/>
  <c r="J195" i="11"/>
  <c r="BK194" i="11"/>
  <c r="J191" i="11"/>
  <c r="J187" i="11"/>
  <c r="J186" i="11"/>
  <c r="BK180" i="11"/>
  <c r="BK177" i="11"/>
  <c r="BK176" i="11"/>
  <c r="BK174" i="11"/>
  <c r="J173" i="11"/>
  <c r="J172" i="11"/>
  <c r="J168" i="11"/>
  <c r="BK164" i="11"/>
  <c r="J163" i="11"/>
  <c r="BK162" i="11"/>
  <c r="BK160" i="11"/>
  <c r="J159" i="11"/>
  <c r="J157" i="11"/>
  <c r="BK153" i="11"/>
  <c r="BK152" i="11"/>
  <c r="J151" i="11"/>
  <c r="BK150" i="11"/>
  <c r="J149" i="11"/>
  <c r="J148" i="11"/>
  <c r="J146" i="11"/>
  <c r="BK145" i="11"/>
  <c r="J144" i="11"/>
  <c r="BK143" i="11"/>
  <c r="BK142" i="11"/>
  <c r="BK141" i="11"/>
  <c r="BK140" i="11"/>
  <c r="BK144" i="10"/>
  <c r="BK142" i="10"/>
  <c r="BK138" i="10"/>
  <c r="J136" i="10"/>
  <c r="J131" i="10"/>
  <c r="J258" i="9"/>
  <c r="J255" i="9"/>
  <c r="J254" i="9"/>
  <c r="J250" i="9"/>
  <c r="BK249" i="9"/>
  <c r="J247" i="9"/>
  <c r="J246" i="9"/>
  <c r="J243" i="9"/>
  <c r="BK237" i="9"/>
  <c r="BK236" i="9"/>
  <c r="J235" i="9"/>
  <c r="BK228" i="9"/>
  <c r="BK227" i="9"/>
  <c r="BK219" i="9"/>
  <c r="J215" i="9"/>
  <c r="J208" i="9"/>
  <c r="J206" i="9"/>
  <c r="J205" i="9"/>
  <c r="BK201" i="9"/>
  <c r="BK199" i="9"/>
  <c r="BK197" i="9"/>
  <c r="BK196" i="9"/>
  <c r="J195" i="9"/>
  <c r="BK193" i="9"/>
  <c r="J189" i="9"/>
  <c r="J186" i="9"/>
  <c r="J185" i="9"/>
  <c r="BK183" i="9"/>
  <c r="BK180" i="9"/>
  <c r="J179" i="9"/>
  <c r="J178" i="9"/>
  <c r="BK177" i="9"/>
  <c r="BK173" i="9"/>
  <c r="BK172" i="9"/>
  <c r="BK171" i="9"/>
  <c r="J166" i="9"/>
  <c r="J164" i="9"/>
  <c r="BK160" i="9"/>
  <c r="J159" i="9"/>
  <c r="J153" i="9"/>
  <c r="BK152" i="9"/>
  <c r="BK151" i="9"/>
  <c r="J149" i="9"/>
  <c r="J147" i="9"/>
  <c r="J145" i="9"/>
  <c r="BK144" i="9"/>
  <c r="J139" i="8"/>
  <c r="BK136" i="8"/>
  <c r="J134" i="8"/>
  <c r="BK130" i="8"/>
  <c r="BK129" i="8"/>
  <c r="J374" i="7"/>
  <c r="J373" i="7"/>
  <c r="J372" i="7"/>
  <c r="J371" i="7"/>
  <c r="BK370" i="7"/>
  <c r="BK368" i="7"/>
  <c r="BK367" i="7"/>
  <c r="J364" i="7"/>
  <c r="BK358" i="7"/>
  <c r="BK356" i="7"/>
  <c r="J355" i="7"/>
  <c r="J354" i="7"/>
  <c r="BK349" i="7"/>
  <c r="BK347" i="7"/>
  <c r="J340" i="7"/>
  <c r="BK337" i="7"/>
  <c r="J334" i="7"/>
  <c r="J332" i="7"/>
  <c r="J331" i="7"/>
  <c r="J329" i="7"/>
  <c r="BK326" i="7"/>
  <c r="J325" i="7"/>
  <c r="J323" i="7"/>
  <c r="BK322" i="7"/>
  <c r="J321" i="7"/>
  <c r="J320" i="7"/>
  <c r="BK317" i="7"/>
  <c r="J315" i="7"/>
  <c r="BK312" i="7"/>
  <c r="BK311" i="7"/>
  <c r="BK310" i="7"/>
  <c r="BK309" i="7"/>
  <c r="J308" i="7"/>
  <c r="J304" i="7"/>
  <c r="BK303" i="7"/>
  <c r="BK302" i="7"/>
  <c r="BK300" i="7"/>
  <c r="BK298" i="7"/>
  <c r="BK297" i="7"/>
  <c r="BK296" i="7"/>
  <c r="BK295" i="7"/>
  <c r="J294" i="7"/>
  <c r="BK291" i="7"/>
  <c r="J289" i="7"/>
  <c r="J287" i="7"/>
  <c r="BK285" i="7"/>
  <c r="J280" i="7"/>
  <c r="J279" i="7"/>
  <c r="J278" i="7"/>
  <c r="BK275" i="7"/>
  <c r="BK268" i="7"/>
  <c r="BK267" i="7"/>
  <c r="J264" i="7"/>
  <c r="BK263" i="7"/>
  <c r="J260" i="7"/>
  <c r="J259" i="7"/>
  <c r="J258" i="7"/>
  <c r="BK249" i="7"/>
  <c r="J248" i="7"/>
  <c r="J245" i="7"/>
  <c r="J244" i="7"/>
  <c r="J241" i="7"/>
  <c r="BK237" i="7"/>
  <c r="BK232" i="7"/>
  <c r="J231" i="7"/>
  <c r="J230" i="7"/>
  <c r="BK229" i="7"/>
  <c r="BK228" i="7"/>
  <c r="BK225" i="7"/>
  <c r="J222" i="7"/>
  <c r="J221" i="7"/>
  <c r="J220" i="7"/>
  <c r="J215" i="7"/>
  <c r="BK213" i="7"/>
  <c r="J210" i="7"/>
  <c r="J209" i="7"/>
  <c r="BK208" i="7"/>
  <c r="BK207" i="7"/>
  <c r="J206" i="7"/>
  <c r="J205" i="7"/>
  <c r="BK204" i="7"/>
  <c r="BK203" i="7"/>
  <c r="BK202" i="7"/>
  <c r="J197" i="7"/>
  <c r="J196" i="7"/>
  <c r="J195" i="7"/>
  <c r="J194" i="7"/>
  <c r="J193" i="7"/>
  <c r="J192" i="7"/>
  <c r="BK190" i="7"/>
  <c r="J189" i="7"/>
  <c r="J187" i="7"/>
  <c r="BK185" i="7"/>
  <c r="BK182" i="7"/>
  <c r="BK181" i="7"/>
  <c r="J180" i="7"/>
  <c r="J179" i="7"/>
  <c r="BK178" i="7"/>
  <c r="J177" i="7"/>
  <c r="BK172" i="7"/>
  <c r="BK167" i="7"/>
  <c r="BK166" i="7"/>
  <c r="BK163" i="7"/>
  <c r="BK162" i="7"/>
  <c r="J161" i="7"/>
  <c r="J158" i="7"/>
  <c r="BK156" i="7"/>
  <c r="BK154" i="7"/>
  <c r="BK152" i="7"/>
  <c r="J150" i="7"/>
  <c r="J147" i="7"/>
  <c r="BK146" i="7"/>
  <c r="BK145" i="7"/>
  <c r="BK142" i="7"/>
  <c r="J141" i="7"/>
  <c r="J139" i="7"/>
  <c r="J132" i="7"/>
  <c r="BK131" i="7"/>
  <c r="BK128" i="7"/>
  <c r="BK124" i="7"/>
  <c r="BK368" i="6"/>
  <c r="J367" i="6"/>
  <c r="BK365" i="6"/>
  <c r="J364" i="6"/>
  <c r="BK362" i="6"/>
  <c r="BK361" i="6"/>
  <c r="BK360" i="6"/>
  <c r="BK359" i="6"/>
  <c r="J358" i="6"/>
  <c r="BK349" i="6"/>
  <c r="J348" i="6"/>
  <c r="J347" i="6"/>
  <c r="J345" i="6"/>
  <c r="BK343" i="6"/>
  <c r="J338" i="6"/>
  <c r="J333" i="6"/>
  <c r="BK330" i="6"/>
  <c r="J329" i="6"/>
  <c r="BK325" i="6"/>
  <c r="J324" i="6"/>
  <c r="BK322" i="6"/>
  <c r="J321" i="6"/>
  <c r="J317" i="6"/>
  <c r="J315" i="6"/>
  <c r="BK314" i="6"/>
  <c r="J310" i="6"/>
  <c r="J309" i="6"/>
  <c r="J304" i="6"/>
  <c r="BK302" i="6"/>
  <c r="BK301" i="6"/>
  <c r="BK296" i="6"/>
  <c r="BK292" i="6"/>
  <c r="J290" i="6"/>
  <c r="J288" i="6"/>
  <c r="BK286" i="6"/>
  <c r="J285" i="6"/>
  <c r="J284" i="6"/>
  <c r="J282" i="6"/>
  <c r="J281" i="6"/>
  <c r="J280" i="6"/>
  <c r="BK278" i="6"/>
  <c r="J274" i="6"/>
  <c r="J273" i="6"/>
  <c r="BK269" i="6"/>
  <c r="J268" i="6"/>
  <c r="J267" i="6"/>
  <c r="BK266" i="6"/>
  <c r="J265" i="6"/>
  <c r="BK258" i="6"/>
  <c r="J257" i="6"/>
  <c r="BK256" i="6"/>
  <c r="J255" i="6"/>
  <c r="BK253" i="6"/>
  <c r="BK251" i="6"/>
  <c r="BK247" i="6"/>
  <c r="J246" i="6"/>
  <c r="J245" i="6"/>
  <c r="BK242" i="6"/>
  <c r="BK241" i="6"/>
  <c r="J240" i="6"/>
  <c r="J239" i="6"/>
  <c r="J238" i="6"/>
  <c r="J237" i="6"/>
  <c r="BK236" i="6"/>
  <c r="BK235" i="6"/>
  <c r="J232" i="6"/>
  <c r="BK230" i="6"/>
  <c r="BK229" i="6"/>
  <c r="J228" i="6"/>
  <c r="BK226" i="6"/>
  <c r="BK225" i="6"/>
  <c r="J224" i="6"/>
  <c r="BK220" i="6"/>
  <c r="J219" i="6"/>
  <c r="J218" i="6"/>
  <c r="J217" i="6"/>
  <c r="J213" i="6"/>
  <c r="J207" i="6"/>
  <c r="J206" i="6"/>
  <c r="J205" i="6"/>
  <c r="J202" i="6"/>
  <c r="BK201" i="6"/>
  <c r="J200" i="6"/>
  <c r="J199" i="6"/>
  <c r="J192" i="6"/>
  <c r="J191" i="6"/>
  <c r="J190" i="6"/>
  <c r="BK187" i="6"/>
  <c r="BK185" i="6"/>
  <c r="J184" i="6"/>
  <c r="BK183" i="6"/>
  <c r="BK178" i="6"/>
  <c r="BK174" i="6"/>
  <c r="BK173" i="6"/>
  <c r="J165" i="6"/>
  <c r="J162" i="6"/>
  <c r="J159" i="6"/>
  <c r="BK158" i="6"/>
  <c r="J156" i="6"/>
  <c r="BK155" i="6"/>
  <c r="BK153" i="6"/>
  <c r="J151" i="6"/>
  <c r="BK148" i="6"/>
  <c r="J146" i="6"/>
  <c r="J144" i="6"/>
  <c r="J141" i="6"/>
  <c r="BK137" i="6"/>
  <c r="J136" i="6"/>
  <c r="BK135" i="6"/>
  <c r="BK133" i="6"/>
  <c r="J131" i="6"/>
  <c r="BK128" i="6"/>
  <c r="J127" i="6"/>
  <c r="J125" i="6"/>
  <c r="J123" i="6"/>
  <c r="BK122" i="6"/>
  <c r="BK121" i="6"/>
  <c r="BK120" i="6"/>
  <c r="BK119" i="6"/>
  <c r="J118" i="6"/>
  <c r="J137" i="5"/>
  <c r="J134" i="5"/>
  <c r="J129" i="5"/>
  <c r="J128" i="5"/>
  <c r="J125" i="5"/>
  <c r="J132" i="4"/>
  <c r="J130" i="4"/>
  <c r="BK128" i="4"/>
  <c r="J127" i="4"/>
  <c r="BK126" i="4"/>
  <c r="J125" i="4"/>
  <c r="BK122" i="4"/>
  <c r="BK139" i="3"/>
  <c r="BK134" i="3"/>
  <c r="BK133" i="3"/>
  <c r="BK130" i="3"/>
  <c r="BK129" i="3"/>
  <c r="J128" i="3"/>
  <c r="J401" i="2"/>
  <c r="BK400" i="2"/>
  <c r="J396" i="2"/>
  <c r="BK395" i="2"/>
  <c r="BK394" i="2"/>
  <c r="J393" i="2"/>
  <c r="J392" i="2"/>
  <c r="J391" i="2"/>
  <c r="J389" i="2"/>
  <c r="BK388" i="2"/>
  <c r="BK386" i="2"/>
  <c r="BK384" i="2"/>
  <c r="BK383" i="2"/>
  <c r="J379" i="2"/>
  <c r="BK378" i="2"/>
  <c r="J373" i="2"/>
  <c r="BK372" i="2"/>
  <c r="BK371" i="2"/>
  <c r="J370" i="2"/>
  <c r="J369" i="2"/>
  <c r="J368" i="2"/>
  <c r="BK366" i="2"/>
  <c r="BK364" i="2"/>
  <c r="J361" i="2"/>
  <c r="J360" i="2"/>
  <c r="J359" i="2"/>
  <c r="J358" i="2"/>
  <c r="J357" i="2"/>
  <c r="J355" i="2"/>
  <c r="J354" i="2"/>
  <c r="BK351" i="2"/>
  <c r="BK350" i="2"/>
  <c r="BK349" i="2"/>
  <c r="BK347" i="2"/>
  <c r="J344" i="2"/>
  <c r="J343" i="2"/>
  <c r="BK341" i="2"/>
  <c r="J340" i="2"/>
  <c r="BK337" i="2"/>
  <c r="J336" i="2"/>
  <c r="BK334" i="2"/>
  <c r="J333" i="2"/>
  <c r="J327" i="2"/>
  <c r="J325" i="2"/>
  <c r="J323" i="2"/>
  <c r="J319" i="2"/>
  <c r="BK318" i="2"/>
  <c r="BK317" i="2"/>
  <c r="BK316" i="2"/>
  <c r="J315" i="2"/>
  <c r="J314" i="2"/>
  <c r="BK313" i="2"/>
  <c r="J308" i="2"/>
  <c r="J306" i="2"/>
  <c r="J305" i="2"/>
  <c r="BK304" i="2"/>
  <c r="J303" i="2"/>
  <c r="J299" i="2"/>
  <c r="J298" i="2"/>
  <c r="BK297" i="2"/>
  <c r="BK296" i="2"/>
  <c r="J293" i="2"/>
  <c r="J290" i="2"/>
  <c r="J285" i="2"/>
  <c r="J283" i="2"/>
  <c r="BK280" i="2"/>
  <c r="J279" i="2"/>
  <c r="J278" i="2"/>
  <c r="BK277" i="2"/>
  <c r="BK276" i="2"/>
  <c r="BK272" i="2"/>
  <c r="J271" i="2"/>
  <c r="BK270" i="2"/>
  <c r="J267" i="2"/>
  <c r="J265" i="2"/>
  <c r="BK264" i="2"/>
  <c r="J263" i="2"/>
  <c r="J262" i="2"/>
  <c r="J260" i="2"/>
  <c r="BK256" i="2"/>
  <c r="J255" i="2"/>
  <c r="J254" i="2"/>
  <c r="BK253" i="2"/>
  <c r="J251" i="2"/>
  <c r="J250" i="2"/>
  <c r="J244" i="2"/>
  <c r="BK240" i="2"/>
  <c r="J239" i="2"/>
  <c r="BK238" i="2"/>
  <c r="J237" i="2"/>
  <c r="BK235" i="2"/>
  <c r="J234" i="2"/>
  <c r="BK233" i="2"/>
  <c r="J227" i="2"/>
  <c r="BK220" i="2"/>
  <c r="J219" i="2"/>
  <c r="BK218" i="2"/>
  <c r="BK217" i="2"/>
  <c r="BK214" i="2"/>
  <c r="BK213" i="2"/>
  <c r="J211" i="2"/>
  <c r="BK210" i="2"/>
  <c r="J207" i="2"/>
  <c r="J206" i="2"/>
  <c r="J205" i="2"/>
  <c r="BK203" i="2"/>
  <c r="J202" i="2"/>
  <c r="BK199" i="2"/>
  <c r="BK197" i="2"/>
  <c r="J196" i="2"/>
  <c r="J195" i="2"/>
  <c r="J193" i="2"/>
  <c r="BK191" i="2"/>
  <c r="BK190" i="2"/>
  <c r="BK188" i="2"/>
  <c r="J186" i="2"/>
  <c r="J183" i="2"/>
  <c r="J182" i="2"/>
  <c r="BK180" i="2"/>
  <c r="J177" i="2"/>
  <c r="BK176" i="2"/>
  <c r="J175" i="2"/>
  <c r="J172" i="2"/>
  <c r="BK168" i="2"/>
  <c r="J167" i="2"/>
  <c r="J166" i="2"/>
  <c r="BK162" i="2"/>
  <c r="J161" i="2"/>
  <c r="BK160" i="2"/>
  <c r="BK159" i="2"/>
  <c r="J150" i="2"/>
  <c r="J149" i="2"/>
  <c r="J148" i="2"/>
  <c r="BK147" i="2"/>
  <c r="BK143" i="2"/>
  <c r="BK142" i="2"/>
  <c r="BK141" i="2"/>
  <c r="BK138" i="2"/>
  <c r="J137" i="2"/>
  <c r="J133" i="2"/>
  <c r="BK132" i="2"/>
  <c r="J131" i="2"/>
  <c r="BK129" i="2"/>
  <c r="BK128" i="2"/>
  <c r="AS108" i="1"/>
  <c r="AS96" i="1"/>
  <c r="BK225" i="15"/>
  <c r="J224" i="15"/>
  <c r="BK223" i="15"/>
  <c r="BK222" i="15"/>
  <c r="BK216" i="15"/>
  <c r="BK215" i="15"/>
  <c r="BK214" i="15"/>
  <c r="J213" i="15"/>
  <c r="BK212" i="15"/>
  <c r="BK208" i="15"/>
  <c r="BK207" i="15"/>
  <c r="BK206" i="15"/>
  <c r="BK205" i="15"/>
  <c r="BK203" i="15"/>
  <c r="BK197" i="15"/>
  <c r="J196" i="15"/>
  <c r="BK193" i="15"/>
  <c r="BK191" i="15"/>
  <c r="BK189" i="15"/>
  <c r="BK181" i="15"/>
  <c r="J180" i="15"/>
  <c r="J177" i="15"/>
  <c r="BK170" i="15"/>
  <c r="J169" i="15"/>
  <c r="J168" i="15"/>
  <c r="J167" i="15"/>
  <c r="BK166" i="15"/>
  <c r="J164" i="15"/>
  <c r="J163" i="15"/>
  <c r="BK158" i="15"/>
  <c r="J157" i="15"/>
  <c r="J156" i="15"/>
  <c r="BK151" i="15"/>
  <c r="J145" i="15"/>
  <c r="J141" i="15"/>
  <c r="J138" i="15"/>
  <c r="J135" i="15"/>
  <c r="BK134" i="15"/>
  <c r="J133" i="15"/>
  <c r="BK131" i="15"/>
  <c r="J130" i="15"/>
  <c r="BK128" i="15"/>
  <c r="BK126" i="15"/>
  <c r="BK124" i="15"/>
  <c r="J120" i="15"/>
  <c r="BK149" i="14"/>
  <c r="J146" i="14"/>
  <c r="BK144" i="14"/>
  <c r="BK143" i="14"/>
  <c r="J142" i="14"/>
  <c r="J141" i="14"/>
  <c r="BK140" i="14"/>
  <c r="J139" i="14"/>
  <c r="BK138" i="14"/>
  <c r="BK137" i="14"/>
  <c r="BK135" i="14"/>
  <c r="BK133" i="14"/>
  <c r="BK132" i="14"/>
  <c r="J130" i="14"/>
  <c r="BK129" i="14"/>
  <c r="BK128" i="14"/>
  <c r="J127" i="14"/>
  <c r="BK125" i="14"/>
  <c r="BK124" i="14"/>
  <c r="BK123" i="14"/>
  <c r="J126" i="13"/>
  <c r="J204" i="12"/>
  <c r="J202" i="12"/>
  <c r="J200" i="12"/>
  <c r="BK199" i="12"/>
  <c r="J198" i="12"/>
  <c r="J193" i="12"/>
  <c r="J192" i="12"/>
  <c r="BK190" i="12"/>
  <c r="J189" i="12"/>
  <c r="J188" i="12"/>
  <c r="BK185" i="12"/>
  <c r="J184" i="12"/>
  <c r="BK181" i="12"/>
  <c r="J180" i="12"/>
  <c r="BK178" i="12"/>
  <c r="J177" i="12"/>
  <c r="J176" i="12"/>
  <c r="BK174" i="12"/>
  <c r="BK173" i="12"/>
  <c r="BK172" i="12"/>
  <c r="J171" i="12"/>
  <c r="J170" i="12"/>
  <c r="J169" i="12"/>
  <c r="J168" i="12"/>
  <c r="BK167" i="12"/>
  <c r="J165" i="12"/>
  <c r="BK161" i="12"/>
  <c r="J159" i="12"/>
  <c r="J157" i="12"/>
  <c r="J156" i="12"/>
  <c r="J155" i="12"/>
  <c r="BK152" i="12"/>
  <c r="BK151" i="12"/>
  <c r="BK148" i="12"/>
  <c r="BK147" i="12"/>
  <c r="J146" i="12"/>
  <c r="BK145" i="12"/>
  <c r="J143" i="12"/>
  <c r="BK141" i="12"/>
  <c r="BK140" i="12"/>
  <c r="J136" i="12"/>
  <c r="BK135" i="12"/>
  <c r="J132" i="12"/>
  <c r="BK129" i="12"/>
  <c r="J128" i="12"/>
  <c r="J127" i="12"/>
  <c r="BK126" i="12"/>
  <c r="J124" i="12"/>
  <c r="J123" i="12"/>
  <c r="BK239" i="11"/>
  <c r="J236" i="11"/>
  <c r="BK235" i="11"/>
  <c r="BK232" i="11"/>
  <c r="BK228" i="11"/>
  <c r="J227" i="11"/>
  <c r="J226" i="11"/>
  <c r="BK225" i="11"/>
  <c r="BK221" i="11"/>
  <c r="BK220" i="11"/>
  <c r="BK216" i="11"/>
  <c r="J215" i="11"/>
  <c r="J214" i="11"/>
  <c r="J213" i="11"/>
  <c r="J209" i="11"/>
  <c r="J208" i="11"/>
  <c r="J207" i="11"/>
  <c r="J206" i="11"/>
  <c r="J205" i="11"/>
  <c r="J203" i="11"/>
  <c r="J202" i="11"/>
  <c r="J201" i="11"/>
  <c r="BK198" i="11"/>
  <c r="J196" i="11"/>
  <c r="J194" i="11"/>
  <c r="J189" i="11"/>
  <c r="BK187" i="11"/>
  <c r="BK185" i="11"/>
  <c r="BK183" i="11"/>
  <c r="J179" i="11"/>
  <c r="J175" i="11"/>
  <c r="BK171" i="11"/>
  <c r="J170" i="11"/>
  <c r="BK167" i="11"/>
  <c r="J162" i="11"/>
  <c r="BK151" i="11"/>
  <c r="BK149" i="11"/>
  <c r="J145" i="11"/>
  <c r="BK144" i="11"/>
  <c r="BK139" i="11"/>
  <c r="J144" i="10"/>
  <c r="J142" i="10"/>
  <c r="J139" i="10"/>
  <c r="BK137" i="10"/>
  <c r="J132" i="10"/>
  <c r="J129" i="10"/>
  <c r="BK128" i="10"/>
  <c r="BK261" i="9"/>
  <c r="BK259" i="9"/>
  <c r="J256" i="9"/>
  <c r="BK255" i="9"/>
  <c r="J253" i="9"/>
  <c r="J252" i="9"/>
  <c r="BK251" i="9"/>
  <c r="BK247" i="9"/>
  <c r="BK245" i="9"/>
  <c r="BK244" i="9"/>
  <c r="BK241" i="9"/>
  <c r="J240" i="9"/>
  <c r="J238" i="9"/>
  <c r="J237" i="9"/>
  <c r="BK235" i="9"/>
  <c r="BK233" i="9"/>
  <c r="J232" i="9"/>
  <c r="BK231" i="9"/>
  <c r="BK230" i="9"/>
  <c r="BK229" i="9"/>
  <c r="J227" i="9"/>
  <c r="J223" i="9"/>
  <c r="BK221" i="9"/>
  <c r="BK217" i="9"/>
  <c r="BK210" i="9"/>
  <c r="BK206" i="9"/>
  <c r="BK205" i="9"/>
  <c r="J203" i="9"/>
  <c r="BK202" i="9"/>
  <c r="J201" i="9"/>
  <c r="J200" i="9"/>
  <c r="J199" i="9"/>
  <c r="J196" i="9"/>
  <c r="BK194" i="9"/>
  <c r="BK191" i="9"/>
  <c r="J187" i="9"/>
  <c r="J183" i="9"/>
  <c r="J174" i="9"/>
  <c r="J172" i="9"/>
  <c r="J167" i="9"/>
  <c r="BK162" i="9"/>
  <c r="BK161" i="9"/>
  <c r="J158" i="9"/>
  <c r="J156" i="9"/>
  <c r="J155" i="9"/>
  <c r="BK154" i="9"/>
  <c r="J152" i="9"/>
  <c r="J151" i="9"/>
  <c r="BK143" i="9"/>
  <c r="J135" i="8"/>
  <c r="BK132" i="8"/>
  <c r="J130" i="8"/>
  <c r="J129" i="8"/>
  <c r="BK371" i="7"/>
  <c r="J369" i="7"/>
  <c r="J368" i="7"/>
  <c r="J367" i="7"/>
  <c r="BK365" i="7"/>
  <c r="BK363" i="7"/>
  <c r="J363" i="7"/>
  <c r="BK362" i="7"/>
  <c r="J362" i="7"/>
  <c r="BK361" i="7"/>
  <c r="J361" i="7"/>
  <c r="BK360" i="7"/>
  <c r="J360" i="7"/>
  <c r="BK359" i="7"/>
  <c r="J359" i="7"/>
  <c r="BK357" i="7"/>
  <c r="BK355" i="7"/>
  <c r="BK354" i="7"/>
  <c r="J351" i="7"/>
  <c r="BK350" i="7"/>
  <c r="J348" i="7"/>
  <c r="J345" i="7"/>
  <c r="BK343" i="7"/>
  <c r="J341" i="7"/>
  <c r="BK340" i="7"/>
  <c r="J339" i="7"/>
  <c r="J338" i="7"/>
  <c r="J336" i="7"/>
  <c r="BK335" i="7"/>
  <c r="BK334" i="7"/>
  <c r="BK333" i="7"/>
  <c r="J330" i="7"/>
  <c r="BK329" i="7"/>
  <c r="BK328" i="7"/>
  <c r="BK327" i="7"/>
  <c r="J326" i="7"/>
  <c r="J324" i="7"/>
  <c r="BK319" i="7"/>
  <c r="BK314" i="7"/>
  <c r="J313" i="7"/>
  <c r="J312" i="7"/>
  <c r="J309" i="7"/>
  <c r="BK308" i="7"/>
  <c r="J307" i="7"/>
  <c r="J306" i="7"/>
  <c r="J293" i="7"/>
  <c r="BK292" i="7"/>
  <c r="J291" i="7"/>
  <c r="J290" i="7"/>
  <c r="BK289" i="7"/>
  <c r="BK288" i="7"/>
  <c r="BK287" i="7"/>
  <c r="BK279" i="7"/>
  <c r="J276" i="7"/>
  <c r="BK274" i="7"/>
  <c r="J273" i="7"/>
  <c r="J270" i="7"/>
  <c r="J269" i="7"/>
  <c r="BK266" i="7"/>
  <c r="J265" i="7"/>
  <c r="BK264" i="7"/>
  <c r="J262" i="7"/>
  <c r="BK258" i="7"/>
  <c r="J257" i="7"/>
  <c r="BK256" i="7"/>
  <c r="J255" i="7"/>
  <c r="BK254" i="7"/>
  <c r="BK253" i="7"/>
  <c r="BK252" i="7"/>
  <c r="BK248" i="7"/>
  <c r="BK247" i="7"/>
  <c r="BK246" i="7"/>
  <c r="BK244" i="7"/>
  <c r="J243" i="7"/>
  <c r="BK241" i="7"/>
  <c r="BK239" i="7"/>
  <c r="BK238" i="7"/>
  <c r="J237" i="7"/>
  <c r="BK235" i="7"/>
  <c r="BK234" i="7"/>
  <c r="J233" i="7"/>
  <c r="BK230" i="7"/>
  <c r="J227" i="7"/>
  <c r="BK223" i="7"/>
  <c r="BK221" i="7"/>
  <c r="BK219" i="7"/>
  <c r="J218" i="7"/>
  <c r="BK216" i="7"/>
  <c r="BK212" i="7"/>
  <c r="BK211" i="7"/>
  <c r="BK206" i="7"/>
  <c r="BK201" i="7"/>
  <c r="J200" i="7"/>
  <c r="BK199" i="7"/>
  <c r="BK195" i="7"/>
  <c r="BK194" i="7"/>
  <c r="BK193" i="7"/>
  <c r="J191" i="7"/>
  <c r="BK189" i="7"/>
  <c r="J188" i="7"/>
  <c r="BK187" i="7"/>
  <c r="BK186" i="7"/>
  <c r="BK184" i="7"/>
  <c r="BK183" i="7"/>
  <c r="BK175" i="7"/>
  <c r="BK174" i="7"/>
  <c r="BK173" i="7"/>
  <c r="BK170" i="7"/>
  <c r="BK169" i="7"/>
  <c r="J166" i="7"/>
  <c r="J165" i="7"/>
  <c r="BK164" i="7"/>
  <c r="J160" i="7"/>
  <c r="BK155" i="7"/>
  <c r="J151" i="7"/>
  <c r="BK150" i="7"/>
  <c r="BK149" i="7"/>
  <c r="J148" i="7"/>
  <c r="BK147" i="7"/>
  <c r="J146" i="7"/>
  <c r="J140" i="7"/>
  <c r="BK136" i="7"/>
  <c r="J135" i="7"/>
  <c r="BK134" i="7"/>
  <c r="BK133" i="7"/>
  <c r="BK132" i="7"/>
  <c r="J131" i="7"/>
  <c r="J130" i="7"/>
  <c r="J128" i="7"/>
  <c r="J127" i="7"/>
  <c r="BK126" i="7"/>
  <c r="J125" i="7"/>
  <c r="J124" i="7"/>
  <c r="J123" i="7"/>
  <c r="J366" i="6"/>
  <c r="BK364" i="6"/>
  <c r="J361" i="6"/>
  <c r="BK358" i="6"/>
  <c r="J357" i="6"/>
  <c r="J356" i="6"/>
  <c r="J349" i="6"/>
  <c r="BK342" i="6"/>
  <c r="J339" i="6"/>
  <c r="BK338" i="6"/>
  <c r="J337" i="6"/>
  <c r="BK336" i="6"/>
  <c r="J335" i="6"/>
  <c r="BK332" i="6"/>
  <c r="J331" i="6"/>
  <c r="J330" i="6"/>
  <c r="J327" i="6"/>
  <c r="BK326" i="6"/>
  <c r="J325" i="6"/>
  <c r="BK323" i="6"/>
  <c r="J320" i="6"/>
  <c r="J318" i="6"/>
  <c r="BK316" i="6"/>
  <c r="BK315" i="6"/>
  <c r="BK313" i="6"/>
  <c r="J312" i="6"/>
  <c r="J311" i="6"/>
  <c r="BK307" i="6"/>
  <c r="J306" i="6"/>
  <c r="J305" i="6"/>
  <c r="BK304" i="6"/>
  <c r="BK303" i="6"/>
  <c r="J302" i="6"/>
  <c r="J301" i="6"/>
  <c r="BK300" i="6"/>
  <c r="J299" i="6"/>
  <c r="J298" i="6"/>
  <c r="J295" i="6"/>
  <c r="J294" i="6"/>
  <c r="J293" i="6"/>
  <c r="J292" i="6"/>
  <c r="J291" i="6"/>
  <c r="BK290" i="6"/>
  <c r="BK289" i="6"/>
  <c r="BK288" i="6"/>
  <c r="BK287" i="6"/>
  <c r="BK283" i="6"/>
  <c r="BK282" i="6"/>
  <c r="BK281" i="6"/>
  <c r="BK280" i="6"/>
  <c r="BK279" i="6"/>
  <c r="J278" i="6"/>
  <c r="J277" i="6"/>
  <c r="BK271" i="6"/>
  <c r="BK264" i="6"/>
  <c r="J263" i="6"/>
  <c r="J262" i="6"/>
  <c r="J260" i="6"/>
  <c r="J259" i="6"/>
  <c r="BK255" i="6"/>
  <c r="J254" i="6"/>
  <c r="J250" i="6"/>
  <c r="J249" i="6"/>
  <c r="J248" i="6"/>
  <c r="J247" i="6"/>
  <c r="J242" i="6"/>
  <c r="BK240" i="6"/>
  <c r="J236" i="6"/>
  <c r="J234" i="6"/>
  <c r="BK233" i="6"/>
  <c r="J231" i="6"/>
  <c r="J229" i="6"/>
  <c r="BK223" i="6"/>
  <c r="J222" i="6"/>
  <c r="BK221" i="6"/>
  <c r="J216" i="6"/>
  <c r="J214" i="6"/>
  <c r="J212" i="6"/>
  <c r="J211" i="6"/>
  <c r="BK210" i="6"/>
  <c r="BK209" i="6"/>
  <c r="J198" i="6"/>
  <c r="BK196" i="6"/>
  <c r="BK195" i="6"/>
  <c r="J194" i="6"/>
  <c r="BK192" i="6"/>
  <c r="BK190" i="6"/>
  <c r="BK189" i="6"/>
  <c r="BK188" i="6"/>
  <c r="J187" i="6"/>
  <c r="J186" i="6"/>
  <c r="BK181" i="6"/>
  <c r="BK180" i="6"/>
  <c r="J179" i="6"/>
  <c r="J177" i="6"/>
  <c r="BK175" i="6"/>
  <c r="J174" i="6"/>
  <c r="J173" i="6"/>
  <c r="BK172" i="6"/>
  <c r="BK171" i="6"/>
  <c r="BK170" i="6"/>
  <c r="J169" i="6"/>
  <c r="BK167" i="6"/>
  <c r="J164" i="6"/>
  <c r="J163" i="6"/>
  <c r="BK161" i="6"/>
  <c r="J160" i="6"/>
  <c r="BK157" i="6"/>
  <c r="BK154" i="6"/>
  <c r="J152" i="6"/>
  <c r="BK151" i="6"/>
  <c r="J147" i="6"/>
  <c r="J145" i="6"/>
  <c r="BK144" i="6"/>
  <c r="BK143" i="6"/>
  <c r="J142" i="6"/>
  <c r="J140" i="6"/>
  <c r="J137" i="6"/>
  <c r="J135" i="6"/>
  <c r="BK132" i="6"/>
  <c r="BK129" i="6"/>
  <c r="J124" i="6"/>
  <c r="J121" i="6"/>
  <c r="J119" i="6"/>
  <c r="J139" i="5"/>
  <c r="BK137" i="5"/>
  <c r="BK135" i="5"/>
  <c r="J132" i="5"/>
  <c r="BK131" i="5"/>
  <c r="BK128" i="5"/>
  <c r="BK126" i="5"/>
  <c r="BK125" i="5"/>
  <c r="BK130" i="4"/>
  <c r="J122" i="4"/>
  <c r="J143" i="3"/>
  <c r="BK142" i="3"/>
  <c r="BK138" i="3"/>
  <c r="J137" i="3"/>
  <c r="J136" i="3"/>
  <c r="BK132" i="3"/>
  <c r="J131" i="3"/>
  <c r="BK398" i="2"/>
  <c r="J397" i="2"/>
  <c r="J390" i="2"/>
  <c r="BK389" i="2"/>
  <c r="BK385" i="2"/>
  <c r="J383" i="2"/>
  <c r="J378" i="2"/>
  <c r="BK375" i="2"/>
  <c r="J374" i="2"/>
  <c r="BK373" i="2"/>
  <c r="J372" i="2"/>
  <c r="J371" i="2"/>
  <c r="J366" i="2"/>
  <c r="J364" i="2"/>
  <c r="BK363" i="2"/>
  <c r="BK362" i="2"/>
  <c r="BK361" i="2"/>
  <c r="BK360" i="2"/>
  <c r="BK357" i="2"/>
  <c r="BK356" i="2"/>
  <c r="J353" i="2"/>
  <c r="J350" i="2"/>
  <c r="BK348" i="2"/>
  <c r="BK346" i="2"/>
  <c r="BK345" i="2"/>
  <c r="J342" i="2"/>
  <c r="J339" i="2"/>
  <c r="BK338" i="2"/>
  <c r="J337" i="2"/>
  <c r="BK335" i="2"/>
  <c r="BK332" i="2"/>
  <c r="BK330" i="2"/>
  <c r="BK329" i="2"/>
  <c r="J328" i="2"/>
  <c r="BK324" i="2"/>
  <c r="J321" i="2"/>
  <c r="BK315" i="2"/>
  <c r="BK314" i="2"/>
  <c r="J313" i="2"/>
  <c r="BK311" i="2"/>
  <c r="J310" i="2"/>
  <c r="BK307" i="2"/>
  <c r="BK306" i="2"/>
  <c r="BK305" i="2"/>
  <c r="BK303" i="2"/>
  <c r="J302" i="2"/>
  <c r="J301" i="2"/>
  <c r="J300" i="2"/>
  <c r="BK294" i="2"/>
  <c r="J291" i="2"/>
  <c r="J286" i="2"/>
  <c r="BK282" i="2"/>
  <c r="J281" i="2"/>
  <c r="BK278" i="2"/>
  <c r="J277" i="2"/>
  <c r="BK275" i="2"/>
  <c r="J274" i="2"/>
  <c r="J273" i="2"/>
  <c r="J269" i="2"/>
  <c r="BK268" i="2"/>
  <c r="J264" i="2"/>
  <c r="BK262" i="2"/>
  <c r="BK261" i="2"/>
  <c r="BK260" i="2"/>
  <c r="BK259" i="2"/>
  <c r="BK257" i="2"/>
  <c r="BK254" i="2"/>
  <c r="BK251" i="2"/>
  <c r="BK250" i="2"/>
  <c r="BK249" i="2"/>
  <c r="BK248" i="2"/>
  <c r="BK247" i="2"/>
  <c r="J246" i="2"/>
  <c r="J245" i="2"/>
  <c r="BK244" i="2"/>
  <c r="BK241" i="2"/>
  <c r="J240" i="2"/>
  <c r="J235" i="2"/>
  <c r="BK232" i="2"/>
  <c r="BK231" i="2"/>
  <c r="J230" i="2"/>
  <c r="BK229" i="2"/>
  <c r="J228" i="2"/>
  <c r="J223" i="2"/>
  <c r="BK222" i="2"/>
  <c r="J221" i="2"/>
  <c r="BK215" i="2"/>
  <c r="J214" i="2"/>
  <c r="J213" i="2"/>
  <c r="BK209" i="2"/>
  <c r="BK206" i="2"/>
  <c r="BK205" i="2"/>
  <c r="BK202" i="2"/>
  <c r="J201" i="2"/>
  <c r="J200" i="2"/>
  <c r="BK198" i="2"/>
  <c r="J197" i="2"/>
  <c r="BK194" i="2"/>
  <c r="BK192" i="2"/>
  <c r="J191" i="2"/>
  <c r="BK189" i="2"/>
  <c r="J187" i="2"/>
  <c r="BK185" i="2"/>
  <c r="BK184" i="2"/>
  <c r="J179" i="2"/>
  <c r="J178" i="2"/>
  <c r="J170" i="2"/>
  <c r="J169" i="2"/>
  <c r="J168" i="2"/>
  <c r="BK167" i="2"/>
  <c r="J164" i="2"/>
  <c r="J163" i="2"/>
  <c r="J162" i="2"/>
  <c r="BK161" i="2"/>
  <c r="J160" i="2"/>
  <c r="J159" i="2"/>
  <c r="BK158" i="2"/>
  <c r="BK157" i="2"/>
  <c r="BK156" i="2"/>
  <c r="J155" i="2"/>
  <c r="J154" i="2"/>
  <c r="J153" i="2"/>
  <c r="J152" i="2"/>
  <c r="J151" i="2"/>
  <c r="J147" i="2"/>
  <c r="BK146" i="2"/>
  <c r="BK144" i="2"/>
  <c r="J143" i="2"/>
  <c r="J142" i="2"/>
  <c r="BK137" i="2"/>
  <c r="J136" i="2"/>
  <c r="J134" i="2"/>
  <c r="J132" i="2"/>
  <c r="J130" i="2"/>
  <c r="J129" i="2"/>
  <c r="T124" i="5" l="1"/>
  <c r="T123" i="5" s="1"/>
  <c r="T382" i="2"/>
  <c r="T127" i="2"/>
  <c r="T141" i="3"/>
  <c r="T140" i="3" s="1"/>
  <c r="T126" i="3" s="1"/>
  <c r="T129" i="4"/>
  <c r="T121" i="4" s="1"/>
  <c r="R346" i="6"/>
  <c r="R117" i="6"/>
  <c r="T122" i="7"/>
  <c r="T121" i="7" s="1"/>
  <c r="BK127" i="8"/>
  <c r="J127" i="8"/>
  <c r="J100" i="8"/>
  <c r="R127" i="8"/>
  <c r="P131" i="8"/>
  <c r="P157" i="9"/>
  <c r="R165" i="9"/>
  <c r="R170" i="9"/>
  <c r="R175" i="9"/>
  <c r="T181" i="9"/>
  <c r="R184" i="9"/>
  <c r="R190" i="9"/>
  <c r="P204" i="9"/>
  <c r="T212" i="9"/>
  <c r="BK224" i="9"/>
  <c r="J224" i="9" s="1"/>
  <c r="J114" i="9" s="1"/>
  <c r="R234" i="9"/>
  <c r="R239" i="9"/>
  <c r="R248" i="9"/>
  <c r="BK260" i="9"/>
  <c r="J260" i="9"/>
  <c r="J119" i="9"/>
  <c r="BK127" i="10"/>
  <c r="J127" i="10" s="1"/>
  <c r="J98" i="10" s="1"/>
  <c r="T127" i="10"/>
  <c r="T130" i="10"/>
  <c r="T135" i="10"/>
  <c r="BK147" i="11"/>
  <c r="J147" i="11"/>
  <c r="J99" i="11" s="1"/>
  <c r="BK155" i="11"/>
  <c r="J155" i="11"/>
  <c r="J100" i="11"/>
  <c r="BK161" i="11"/>
  <c r="J161" i="11" s="1"/>
  <c r="J101" i="11" s="1"/>
  <c r="T166" i="11"/>
  <c r="T165" i="11" s="1"/>
  <c r="R184" i="11"/>
  <c r="P188" i="11"/>
  <c r="T193" i="11"/>
  <c r="BK204" i="11"/>
  <c r="J204" i="11" s="1"/>
  <c r="J111" i="11" s="1"/>
  <c r="R204" i="11"/>
  <c r="T212" i="11"/>
  <c r="BK224" i="11"/>
  <c r="J224" i="11"/>
  <c r="J114" i="11"/>
  <c r="BK234" i="11"/>
  <c r="J234" i="11" s="1"/>
  <c r="J115" i="11" s="1"/>
  <c r="R238" i="11"/>
  <c r="T122" i="12"/>
  <c r="T121" i="12" s="1"/>
  <c r="BK124" i="13"/>
  <c r="BK123" i="13"/>
  <c r="BK122" i="13" s="1"/>
  <c r="J122" i="13" s="1"/>
  <c r="R122" i="14"/>
  <c r="R126" i="14"/>
  <c r="BK145" i="14"/>
  <c r="J145" i="14" s="1"/>
  <c r="J100" i="14" s="1"/>
  <c r="BK382" i="2"/>
  <c r="J382" i="2" s="1"/>
  <c r="J103" i="2" s="1"/>
  <c r="R141" i="3"/>
  <c r="R140" i="3"/>
  <c r="R126" i="3" s="1"/>
  <c r="P129" i="4"/>
  <c r="P121" i="4"/>
  <c r="AU99" i="1"/>
  <c r="T346" i="6"/>
  <c r="T117" i="6"/>
  <c r="P122" i="7"/>
  <c r="P121" i="7"/>
  <c r="AU103" i="1" s="1"/>
  <c r="T127" i="8"/>
  <c r="T131" i="8"/>
  <c r="BK142" i="9"/>
  <c r="T142" i="9"/>
  <c r="R150" i="9"/>
  <c r="BK165" i="9"/>
  <c r="J165" i="9"/>
  <c r="J101" i="9" s="1"/>
  <c r="T165" i="9"/>
  <c r="P170" i="9"/>
  <c r="P175" i="9"/>
  <c r="BK184" i="9"/>
  <c r="J184" i="9"/>
  <c r="J106" i="9"/>
  <c r="T184" i="9"/>
  <c r="P190" i="9"/>
  <c r="BK212" i="9"/>
  <c r="BK220" i="9"/>
  <c r="J220" i="9"/>
  <c r="J113" i="9" s="1"/>
  <c r="P224" i="9"/>
  <c r="R224" i="9"/>
  <c r="T234" i="9"/>
  <c r="BK248" i="9"/>
  <c r="J248" i="9"/>
  <c r="J117" i="9"/>
  <c r="BK257" i="9"/>
  <c r="J257" i="9" s="1"/>
  <c r="J118" i="9" s="1"/>
  <c r="T257" i="9"/>
  <c r="R260" i="9"/>
  <c r="R127" i="10"/>
  <c r="P130" i="10"/>
  <c r="P135" i="10"/>
  <c r="P138" i="11"/>
  <c r="P147" i="11"/>
  <c r="P155" i="11"/>
  <c r="R161" i="11"/>
  <c r="P166" i="11"/>
  <c r="P165" i="11" s="1"/>
  <c r="T184" i="11"/>
  <c r="T188" i="11"/>
  <c r="BK200" i="11"/>
  <c r="J200" i="11" s="1"/>
  <c r="J110" i="11" s="1"/>
  <c r="T200" i="11"/>
  <c r="T204" i="11"/>
  <c r="R212" i="11"/>
  <c r="P219" i="11"/>
  <c r="P224" i="11"/>
  <c r="T234" i="11"/>
  <c r="P238" i="11"/>
  <c r="P122" i="12"/>
  <c r="P121" i="12"/>
  <c r="AU109" i="1"/>
  <c r="T124" i="13"/>
  <c r="T123" i="13"/>
  <c r="T122" i="13"/>
  <c r="P122" i="14"/>
  <c r="P126" i="14"/>
  <c r="R145" i="14"/>
  <c r="R136" i="14"/>
  <c r="R382" i="2"/>
  <c r="R127" i="2" s="1"/>
  <c r="BK141" i="3"/>
  <c r="J141" i="3"/>
  <c r="J102" i="3"/>
  <c r="R129" i="4"/>
  <c r="R121" i="4"/>
  <c r="BK346" i="6"/>
  <c r="J346" i="6"/>
  <c r="J97" i="6" s="1"/>
  <c r="R122" i="7"/>
  <c r="R121" i="7"/>
  <c r="P127" i="8"/>
  <c r="P126" i="8" s="1"/>
  <c r="P125" i="8" s="1"/>
  <c r="AU104" i="1" s="1"/>
  <c r="BK131" i="8"/>
  <c r="J131" i="8" s="1"/>
  <c r="J101" i="8" s="1"/>
  <c r="R142" i="9"/>
  <c r="BK150" i="9"/>
  <c r="J150" i="9" s="1"/>
  <c r="J99" i="9" s="1"/>
  <c r="T150" i="9"/>
  <c r="T157" i="9"/>
  <c r="BK170" i="9"/>
  <c r="J170" i="9"/>
  <c r="J103" i="9"/>
  <c r="BK175" i="9"/>
  <c r="J175" i="9" s="1"/>
  <c r="J104" i="9" s="1"/>
  <c r="T175" i="9"/>
  <c r="P181" i="9"/>
  <c r="BK190" i="9"/>
  <c r="J190" i="9"/>
  <c r="J108" i="9"/>
  <c r="BK204" i="9"/>
  <c r="J204" i="9" s="1"/>
  <c r="J109" i="9" s="1"/>
  <c r="R204" i="9"/>
  <c r="R212" i="9"/>
  <c r="P220" i="9"/>
  <c r="T220" i="9"/>
  <c r="T224" i="9"/>
  <c r="BK239" i="9"/>
  <c r="J239" i="9" s="1"/>
  <c r="J116" i="9" s="1"/>
  <c r="T239" i="9"/>
  <c r="T248" i="9"/>
  <c r="R257" i="9"/>
  <c r="T260" i="9"/>
  <c r="BK130" i="10"/>
  <c r="J130" i="10"/>
  <c r="J99" i="10" s="1"/>
  <c r="R135" i="10"/>
  <c r="R138" i="11"/>
  <c r="R147" i="11"/>
  <c r="T155" i="11"/>
  <c r="P161" i="11"/>
  <c r="R166" i="11"/>
  <c r="R165" i="11"/>
  <c r="BK184" i="11"/>
  <c r="J184" i="11"/>
  <c r="J106" i="11"/>
  <c r="P184" i="11"/>
  <c r="R188" i="11"/>
  <c r="P193" i="11"/>
  <c r="P200" i="11"/>
  <c r="BK212" i="11"/>
  <c r="J212" i="11" s="1"/>
  <c r="J112" i="11" s="1"/>
  <c r="P212" i="11"/>
  <c r="T219" i="11"/>
  <c r="T224" i="11"/>
  <c r="P234" i="11"/>
  <c r="BK238" i="11"/>
  <c r="J238" i="11"/>
  <c r="J116" i="11" s="1"/>
  <c r="BK122" i="12"/>
  <c r="BK121" i="12"/>
  <c r="J121" i="12"/>
  <c r="J98" i="12" s="1"/>
  <c r="P124" i="13"/>
  <c r="P123" i="13"/>
  <c r="P122" i="13"/>
  <c r="AU110" i="1" s="1"/>
  <c r="T122" i="14"/>
  <c r="T126" i="14"/>
  <c r="T145" i="14"/>
  <c r="T136" i="14" s="1"/>
  <c r="R237" i="15"/>
  <c r="R117" i="15"/>
  <c r="P382" i="2"/>
  <c r="P127" i="2" s="1"/>
  <c r="AU97" i="1" s="1"/>
  <c r="P141" i="3"/>
  <c r="P140" i="3" s="1"/>
  <c r="P126" i="3" s="1"/>
  <c r="AU98" i="1" s="1"/>
  <c r="BK129" i="4"/>
  <c r="J129" i="4" s="1"/>
  <c r="J99" i="4" s="1"/>
  <c r="P346" i="6"/>
  <c r="P117" i="6"/>
  <c r="AU101" i="1" s="1"/>
  <c r="BK122" i="7"/>
  <c r="J122" i="7"/>
  <c r="J99" i="7"/>
  <c r="R131" i="8"/>
  <c r="P142" i="9"/>
  <c r="P150" i="9"/>
  <c r="BK157" i="9"/>
  <c r="J157" i="9" s="1"/>
  <c r="J100" i="9" s="1"/>
  <c r="R157" i="9"/>
  <c r="P165" i="9"/>
  <c r="T170" i="9"/>
  <c r="T169" i="9" s="1"/>
  <c r="BK181" i="9"/>
  <c r="J181" i="9"/>
  <c r="J105" i="9" s="1"/>
  <c r="R181" i="9"/>
  <c r="P184" i="9"/>
  <c r="T190" i="9"/>
  <c r="T204" i="9"/>
  <c r="P212" i="9"/>
  <c r="R220" i="9"/>
  <c r="BK234" i="9"/>
  <c r="J234" i="9" s="1"/>
  <c r="J115" i="9" s="1"/>
  <c r="P234" i="9"/>
  <c r="P239" i="9"/>
  <c r="P248" i="9"/>
  <c r="P257" i="9"/>
  <c r="P260" i="9"/>
  <c r="P127" i="10"/>
  <c r="P126" i="10" s="1"/>
  <c r="P125" i="10" s="1"/>
  <c r="AU106" i="1" s="1"/>
  <c r="R130" i="10"/>
  <c r="BK135" i="10"/>
  <c r="J135" i="10" s="1"/>
  <c r="J101" i="10" s="1"/>
  <c r="BK138" i="11"/>
  <c r="J138" i="11" s="1"/>
  <c r="J98" i="11" s="1"/>
  <c r="T138" i="11"/>
  <c r="T147" i="11"/>
  <c r="R155" i="11"/>
  <c r="T161" i="11"/>
  <c r="BK166" i="11"/>
  <c r="J166" i="11"/>
  <c r="J103" i="11" s="1"/>
  <c r="BK188" i="11"/>
  <c r="J188" i="11"/>
  <c r="J107" i="11"/>
  <c r="BK193" i="11"/>
  <c r="J193" i="11" s="1"/>
  <c r="J109" i="11" s="1"/>
  <c r="R193" i="11"/>
  <c r="R200" i="11"/>
  <c r="P204" i="11"/>
  <c r="BK219" i="11"/>
  <c r="J219" i="11"/>
  <c r="J113" i="11" s="1"/>
  <c r="R219" i="11"/>
  <c r="R224" i="11"/>
  <c r="R234" i="11"/>
  <c r="T238" i="11"/>
  <c r="R122" i="12"/>
  <c r="R121" i="12"/>
  <c r="R124" i="13"/>
  <c r="R123" i="13" s="1"/>
  <c r="R122" i="13" s="1"/>
  <c r="BK122" i="14"/>
  <c r="J122" i="14"/>
  <c r="J97" i="14" s="1"/>
  <c r="BK126" i="14"/>
  <c r="J126" i="14" s="1"/>
  <c r="J98" i="14" s="1"/>
  <c r="P145" i="14"/>
  <c r="P136" i="14" s="1"/>
  <c r="BK237" i="15"/>
  <c r="J237" i="15"/>
  <c r="J97" i="15" s="1"/>
  <c r="P237" i="15"/>
  <c r="P117" i="15"/>
  <c r="AU112" i="1"/>
  <c r="T237" i="15"/>
  <c r="T117" i="15" s="1"/>
  <c r="J93" i="2"/>
  <c r="E113" i="2"/>
  <c r="BE135" i="2"/>
  <c r="BE138" i="2"/>
  <c r="BE140" i="2"/>
  <c r="BE141" i="2"/>
  <c r="BE145" i="2"/>
  <c r="BE148" i="2"/>
  <c r="BE165" i="2"/>
  <c r="BE166" i="2"/>
  <c r="BE171" i="2"/>
  <c r="BE174" i="2"/>
  <c r="BE175" i="2"/>
  <c r="BE176" i="2"/>
  <c r="BE180" i="2"/>
  <c r="BE181" i="2"/>
  <c r="BE182" i="2"/>
  <c r="BE186" i="2"/>
  <c r="BE195" i="2"/>
  <c r="BE196" i="2"/>
  <c r="BE207" i="2"/>
  <c r="BE210" i="2"/>
  <c r="BE211" i="2"/>
  <c r="BE219" i="2"/>
  <c r="BE220" i="2"/>
  <c r="BE224" i="2"/>
  <c r="BE226" i="2"/>
  <c r="BE233" i="2"/>
  <c r="BE236" i="2"/>
  <c r="BE238" i="2"/>
  <c r="BE242" i="2"/>
  <c r="BE252" i="2"/>
  <c r="BE255" i="2"/>
  <c r="BE263" i="2"/>
  <c r="BE265" i="2"/>
  <c r="BE266" i="2"/>
  <c r="BE271" i="2"/>
  <c r="BE276" i="2"/>
  <c r="BE279" i="2"/>
  <c r="BE285" i="2"/>
  <c r="BE286" i="2"/>
  <c r="BE288" i="2"/>
  <c r="BE289" i="2"/>
  <c r="BE295" i="2"/>
  <c r="BE297" i="2"/>
  <c r="BE298" i="2"/>
  <c r="BE299" i="2"/>
  <c r="BE316" i="2"/>
  <c r="BE317" i="2"/>
  <c r="BE319" i="2"/>
  <c r="BE320" i="2"/>
  <c r="BE322" i="2"/>
  <c r="BE325" i="2"/>
  <c r="BE327" i="2"/>
  <c r="BE333" i="2"/>
  <c r="BE340" i="2"/>
  <c r="BE343" i="2"/>
  <c r="BE349" i="2"/>
  <c r="BE351" i="2"/>
  <c r="BE354" i="2"/>
  <c r="BE358" i="2"/>
  <c r="BE368" i="2"/>
  <c r="BE369" i="2"/>
  <c r="BE370" i="2"/>
  <c r="BE376" i="2"/>
  <c r="BE379" i="2"/>
  <c r="BE386" i="2"/>
  <c r="BE387" i="2"/>
  <c r="BE388" i="2"/>
  <c r="BE392" i="2"/>
  <c r="BE393" i="2"/>
  <c r="BE394" i="2"/>
  <c r="BE395" i="2"/>
  <c r="BE397" i="2"/>
  <c r="BE399" i="2"/>
  <c r="BE401" i="2"/>
  <c r="F96" i="3"/>
  <c r="BE127" i="3"/>
  <c r="BE130" i="3"/>
  <c r="BE134" i="3"/>
  <c r="J91" i="4"/>
  <c r="J94" i="4"/>
  <c r="F117" i="4"/>
  <c r="BE124" i="4"/>
  <c r="BE125" i="4"/>
  <c r="BE126" i="4"/>
  <c r="BE128" i="4"/>
  <c r="BE131" i="4"/>
  <c r="E85" i="5"/>
  <c r="F94" i="5"/>
  <c r="BE129" i="5"/>
  <c r="BE132" i="5"/>
  <c r="BE133" i="5"/>
  <c r="BE134" i="5"/>
  <c r="BK136" i="5"/>
  <c r="J136" i="5" s="1"/>
  <c r="J100" i="5" s="1"/>
  <c r="F114" i="6"/>
  <c r="BE126" i="6"/>
  <c r="BE127" i="6"/>
  <c r="BE129" i="6"/>
  <c r="BE131" i="6"/>
  <c r="BE133" i="6"/>
  <c r="BE136" i="6"/>
  <c r="BE137" i="6"/>
  <c r="BE138" i="6"/>
  <c r="BE139" i="6"/>
  <c r="BE141" i="6"/>
  <c r="BE150" i="6"/>
  <c r="BE153" i="6"/>
  <c r="BE154" i="6"/>
  <c r="BE155" i="6"/>
  <c r="BE158" i="6"/>
  <c r="BE165" i="6"/>
  <c r="BE168" i="6"/>
  <c r="BE169" i="6"/>
  <c r="BE182" i="6"/>
  <c r="BE183" i="6"/>
  <c r="BE199" i="6"/>
  <c r="BE201" i="6"/>
  <c r="BE203" i="6"/>
  <c r="BE206" i="6"/>
  <c r="BE207" i="6"/>
  <c r="BE217" i="6"/>
  <c r="BE218" i="6"/>
  <c r="BE219" i="6"/>
  <c r="BE224" i="6"/>
  <c r="BE226" i="6"/>
  <c r="BE227" i="6"/>
  <c r="BE230" i="6"/>
  <c r="BE234" i="6"/>
  <c r="BE235" i="6"/>
  <c r="BE238" i="6"/>
  <c r="BE241" i="6"/>
  <c r="BE242" i="6"/>
  <c r="BE244" i="6"/>
  <c r="BE251" i="6"/>
  <c r="BE252" i="6"/>
  <c r="BE256" i="6"/>
  <c r="BE261" i="6"/>
  <c r="BE264" i="6"/>
  <c r="BE266" i="6"/>
  <c r="BE269" i="6"/>
  <c r="BE272" i="6"/>
  <c r="BE273" i="6"/>
  <c r="BE274" i="6"/>
  <c r="BE284" i="6"/>
  <c r="BE285" i="6"/>
  <c r="BE296" i="6"/>
  <c r="BE308" i="6"/>
  <c r="BE310" i="6"/>
  <c r="BE317" i="6"/>
  <c r="BE319" i="6"/>
  <c r="BE321" i="6"/>
  <c r="BE327" i="6"/>
  <c r="BE329" i="6"/>
  <c r="BE333" i="6"/>
  <c r="BE334" i="6"/>
  <c r="BE337" i="6"/>
  <c r="BE340" i="6"/>
  <c r="BE343" i="6"/>
  <c r="BE345" i="6"/>
  <c r="BE359" i="6"/>
  <c r="BE362" i="6"/>
  <c r="BE365" i="6"/>
  <c r="BK117" i="6"/>
  <c r="J117" i="6" s="1"/>
  <c r="J91" i="7"/>
  <c r="BE138" i="7"/>
  <c r="BE139" i="7"/>
  <c r="BE141" i="7"/>
  <c r="BE142" i="7"/>
  <c r="BE144" i="7"/>
  <c r="BE152" i="7"/>
  <c r="BE154" i="7"/>
  <c r="BE156" i="7"/>
  <c r="BE161" i="7"/>
  <c r="BE162" i="7"/>
  <c r="BE166" i="7"/>
  <c r="BE167" i="7"/>
  <c r="BE171" i="7"/>
  <c r="BE176" i="7"/>
  <c r="BE179" i="7"/>
  <c r="BE180" i="7"/>
  <c r="BE181" i="7"/>
  <c r="BE190" i="7"/>
  <c r="BE191" i="7"/>
  <c r="BE196" i="7"/>
  <c r="BE207" i="7"/>
  <c r="BE209" i="7"/>
  <c r="BE213" i="7"/>
  <c r="BE215" i="7"/>
  <c r="BE217" i="7"/>
  <c r="BE224" i="7"/>
  <c r="BE225" i="7"/>
  <c r="BE228" i="7"/>
  <c r="BE231" i="7"/>
  <c r="BE240" i="7"/>
  <c r="BE250" i="7"/>
  <c r="BE259" i="7"/>
  <c r="BE260" i="7"/>
  <c r="BE263" i="7"/>
  <c r="BE267" i="7"/>
  <c r="BE271" i="7"/>
  <c r="BE277" i="7"/>
  <c r="BE280" i="7"/>
  <c r="BE282" i="7"/>
  <c r="BE284" i="7"/>
  <c r="BE286" i="7"/>
  <c r="BE294" i="7"/>
  <c r="BE295" i="7"/>
  <c r="BE297" i="7"/>
  <c r="BE299" i="7"/>
  <c r="BE300" i="7"/>
  <c r="BE301" i="7"/>
  <c r="BE303" i="7"/>
  <c r="BE310" i="7"/>
  <c r="BE316" i="7"/>
  <c r="BE317" i="7"/>
  <c r="BE320" i="7"/>
  <c r="BE322" i="7"/>
  <c r="BE323" i="7"/>
  <c r="BE333" i="7"/>
  <c r="BE342" i="7"/>
  <c r="BE346" i="7"/>
  <c r="BE348" i="7"/>
  <c r="BE349" i="7"/>
  <c r="BE351" i="7"/>
  <c r="BE353" i="7"/>
  <c r="BE359" i="7"/>
  <c r="BE360" i="7"/>
  <c r="BE361" i="7"/>
  <c r="BE362" i="7"/>
  <c r="BE363" i="7"/>
  <c r="BE364" i="7"/>
  <c r="E85" i="8"/>
  <c r="F122" i="8"/>
  <c r="BE129" i="8"/>
  <c r="BE133" i="8"/>
  <c r="BE136" i="8"/>
  <c r="J89" i="9"/>
  <c r="BE148" i="9"/>
  <c r="BE151" i="9"/>
  <c r="BE152" i="9"/>
  <c r="BE158" i="9"/>
  <c r="BE160" i="9"/>
  <c r="BE163" i="9"/>
  <c r="BE164" i="9"/>
  <c r="BE168" i="9"/>
  <c r="BE172" i="9"/>
  <c r="BE173" i="9"/>
  <c r="BE176" i="9"/>
  <c r="BE177" i="9"/>
  <c r="BE179" i="9"/>
  <c r="BE180" i="9"/>
  <c r="BE182" i="9"/>
  <c r="BE192" i="9"/>
  <c r="BE193" i="9"/>
  <c r="BE197" i="9"/>
  <c r="BE201" i="9"/>
  <c r="BE208" i="9"/>
  <c r="BE218" i="9"/>
  <c r="BE219" i="9"/>
  <c r="BE225" i="9"/>
  <c r="BE235" i="9"/>
  <c r="BE236" i="9"/>
  <c r="BE242" i="9"/>
  <c r="BK209" i="9"/>
  <c r="J209" i="9"/>
  <c r="J110" i="9"/>
  <c r="BK263" i="9"/>
  <c r="J263" i="9" s="1"/>
  <c r="J120" i="9" s="1"/>
  <c r="E85" i="10"/>
  <c r="J119" i="10"/>
  <c r="BE134" i="10"/>
  <c r="BE136" i="10"/>
  <c r="BE138" i="10"/>
  <c r="E85" i="11"/>
  <c r="J89" i="11"/>
  <c r="BE141" i="11"/>
  <c r="BE142" i="11"/>
  <c r="BE145" i="11"/>
  <c r="BE152" i="11"/>
  <c r="BE153" i="11"/>
  <c r="BE154" i="11"/>
  <c r="BE157" i="11"/>
  <c r="BE159" i="11"/>
  <c r="BE164" i="11"/>
  <c r="BE168" i="11"/>
  <c r="BE173" i="11"/>
  <c r="BE180" i="11"/>
  <c r="BE190" i="11"/>
  <c r="BE196" i="11"/>
  <c r="BE210" i="11"/>
  <c r="BE222" i="11"/>
  <c r="BE223" i="11"/>
  <c r="BE229" i="11"/>
  <c r="BE230" i="11"/>
  <c r="BE236" i="11"/>
  <c r="E85" i="12"/>
  <c r="F94" i="12"/>
  <c r="J115" i="12"/>
  <c r="BE123" i="12"/>
  <c r="BE124" i="12"/>
  <c r="BE130" i="12"/>
  <c r="BE143" i="12"/>
  <c r="BE149" i="12"/>
  <c r="BE158" i="12"/>
  <c r="BE162" i="12"/>
  <c r="BE179" i="12"/>
  <c r="BE187" i="12"/>
  <c r="BE191" i="12"/>
  <c r="BE196" i="12"/>
  <c r="BE203" i="12"/>
  <c r="BE204" i="12"/>
  <c r="E85" i="13"/>
  <c r="J116" i="13"/>
  <c r="F118" i="14"/>
  <c r="BE135" i="14"/>
  <c r="BE139" i="14"/>
  <c r="BE142" i="14"/>
  <c r="BE147" i="14"/>
  <c r="BE149" i="14"/>
  <c r="BK148" i="14"/>
  <c r="J148" i="14"/>
  <c r="J101" i="14" s="1"/>
  <c r="E107" i="15"/>
  <c r="F114" i="15"/>
  <c r="BE118" i="15"/>
  <c r="BE123" i="15"/>
  <c r="BE125" i="15"/>
  <c r="BE133" i="15"/>
  <c r="BE136" i="15"/>
  <c r="BE141" i="15"/>
  <c r="BE142" i="15"/>
  <c r="BE146" i="15"/>
  <c r="BE152" i="15"/>
  <c r="BE153" i="15"/>
  <c r="BE154" i="15"/>
  <c r="BE158" i="15"/>
  <c r="BE159" i="15"/>
  <c r="BE161" i="15"/>
  <c r="BE164" i="15"/>
  <c r="BE171" i="15"/>
  <c r="BE172" i="15"/>
  <c r="BE173" i="15"/>
  <c r="BE175" i="15"/>
  <c r="BE177" i="15"/>
  <c r="BE183" i="15"/>
  <c r="BE184" i="15"/>
  <c r="BE185" i="15"/>
  <c r="BE186" i="15"/>
  <c r="BE188" i="15"/>
  <c r="BE198" i="15"/>
  <c r="BE200" i="15"/>
  <c r="BE201" i="15"/>
  <c r="BE209" i="15"/>
  <c r="BE210" i="15"/>
  <c r="BE217" i="15"/>
  <c r="BE134" i="2"/>
  <c r="BE139" i="2"/>
  <c r="BE144" i="2"/>
  <c r="BE151" i="2"/>
  <c r="BE155" i="2"/>
  <c r="BE156" i="2"/>
  <c r="BE157" i="2"/>
  <c r="BE163" i="2"/>
  <c r="BE164" i="2"/>
  <c r="BE169" i="2"/>
  <c r="BE170" i="2"/>
  <c r="BE173" i="2"/>
  <c r="BE178" i="2"/>
  <c r="BE183" i="2"/>
  <c r="BE185" i="2"/>
  <c r="BE189" i="2"/>
  <c r="BE192" i="2"/>
  <c r="BE200" i="2"/>
  <c r="BE204" i="2"/>
  <c r="BE208" i="2"/>
  <c r="BE212" i="2"/>
  <c r="BE215" i="2"/>
  <c r="BE221" i="2"/>
  <c r="BE222" i="2"/>
  <c r="BE225" i="2"/>
  <c r="BE228" i="2"/>
  <c r="BE231" i="2"/>
  <c r="BE241" i="2"/>
  <c r="BE243" i="2"/>
  <c r="BE257" i="2"/>
  <c r="BE268" i="2"/>
  <c r="BE273" i="2"/>
  <c r="BE274" i="2"/>
  <c r="BE281" i="2"/>
  <c r="BE284" i="2"/>
  <c r="BE287" i="2"/>
  <c r="BE290" i="2"/>
  <c r="BE291" i="2"/>
  <c r="BE292" i="2"/>
  <c r="BE300" i="2"/>
  <c r="BE307" i="2"/>
  <c r="BE309" i="2"/>
  <c r="BE310" i="2"/>
  <c r="BE311" i="2"/>
  <c r="BE321" i="2"/>
  <c r="BE324" i="2"/>
  <c r="BE326" i="2"/>
  <c r="BE328" i="2"/>
  <c r="BE330" i="2"/>
  <c r="BE331" i="2"/>
  <c r="BE335" i="2"/>
  <c r="BE345" i="2"/>
  <c r="BE352" i="2"/>
  <c r="BE356" i="2"/>
  <c r="BE362" i="2"/>
  <c r="BE374" i="2"/>
  <c r="BE375" i="2"/>
  <c r="BE377" i="2"/>
  <c r="BE398" i="2"/>
  <c r="BE135" i="3"/>
  <c r="BE137" i="3"/>
  <c r="E85" i="4"/>
  <c r="J93" i="4"/>
  <c r="BE123" i="4"/>
  <c r="BE133" i="4"/>
  <c r="J117" i="5"/>
  <c r="BE126" i="5"/>
  <c r="BE127" i="5"/>
  <c r="BE130" i="5"/>
  <c r="BE139" i="5"/>
  <c r="J89" i="6"/>
  <c r="BE130" i="6"/>
  <c r="BE134" i="6"/>
  <c r="BE140" i="6"/>
  <c r="BE142" i="6"/>
  <c r="BE147" i="6"/>
  <c r="BE149" i="6"/>
  <c r="BE156" i="6"/>
  <c r="BE160" i="6"/>
  <c r="BE163" i="6"/>
  <c r="BE166" i="6"/>
  <c r="BE171" i="6"/>
  <c r="BE175" i="6"/>
  <c r="BE176" i="6"/>
  <c r="BE177" i="6"/>
  <c r="BE179" i="6"/>
  <c r="BE181" i="6"/>
  <c r="BE186" i="6"/>
  <c r="BE188" i="6"/>
  <c r="BE189" i="6"/>
  <c r="BE192" i="6"/>
  <c r="BE194" i="6"/>
  <c r="BE195" i="6"/>
  <c r="BE196" i="6"/>
  <c r="BE197" i="6"/>
  <c r="BE204" i="6"/>
  <c r="BE208" i="6"/>
  <c r="BE209" i="6"/>
  <c r="BE211" i="6"/>
  <c r="BE214" i="6"/>
  <c r="BE215" i="6"/>
  <c r="BE221" i="6"/>
  <c r="BE222" i="6"/>
  <c r="BE231" i="6"/>
  <c r="BE243" i="6"/>
  <c r="BE248" i="6"/>
  <c r="BE249" i="6"/>
  <c r="BE259" i="6"/>
  <c r="BE260" i="6"/>
  <c r="BE262" i="6"/>
  <c r="BE270" i="6"/>
  <c r="BE271" i="6"/>
  <c r="BE276" i="6"/>
  <c r="BE287" i="6"/>
  <c r="BE295" i="6"/>
  <c r="BE297" i="6"/>
  <c r="BE298" i="6"/>
  <c r="BE299" i="6"/>
  <c r="BE305" i="6"/>
  <c r="BE306" i="6"/>
  <c r="BE307" i="6"/>
  <c r="BE312" i="6"/>
  <c r="BE326" i="6"/>
  <c r="BE328" i="6"/>
  <c r="BE331" i="6"/>
  <c r="BE341" i="6"/>
  <c r="BE344" i="6"/>
  <c r="BE347" i="6"/>
  <c r="BE356" i="6"/>
  <c r="BE363" i="6"/>
  <c r="E109" i="7"/>
  <c r="BE125" i="7"/>
  <c r="BE129" i="7"/>
  <c r="BE132" i="7"/>
  <c r="BE135" i="7"/>
  <c r="BE136" i="7"/>
  <c r="BE137" i="7"/>
  <c r="BE143" i="7"/>
  <c r="BE148" i="7"/>
  <c r="BE153" i="7"/>
  <c r="BE157" i="7"/>
  <c r="BE159" i="7"/>
  <c r="BE164" i="7"/>
  <c r="BE168" i="7"/>
  <c r="BE170" i="7"/>
  <c r="BE174" i="7"/>
  <c r="BE175" i="7"/>
  <c r="BE183" i="7"/>
  <c r="BE199" i="7"/>
  <c r="BE211" i="7"/>
  <c r="BE216" i="7"/>
  <c r="BE223" i="7"/>
  <c r="BE226" i="7"/>
  <c r="BE233" i="7"/>
  <c r="BE234" i="7"/>
  <c r="BE239" i="7"/>
  <c r="BE242" i="7"/>
  <c r="BE244" i="7"/>
  <c r="BE245" i="7"/>
  <c r="BE249" i="7"/>
  <c r="BE251" i="7"/>
  <c r="BE253" i="7"/>
  <c r="BE255" i="7"/>
  <c r="BE256" i="7"/>
  <c r="BE261" i="7"/>
  <c r="BE265" i="7"/>
  <c r="BE269" i="7"/>
  <c r="BE270" i="7"/>
  <c r="BE272" i="7"/>
  <c r="BE273" i="7"/>
  <c r="BE274" i="7"/>
  <c r="BE276" i="7"/>
  <c r="BE281" i="7"/>
  <c r="BE283" i="7"/>
  <c r="BE292" i="7"/>
  <c r="BE305" i="7"/>
  <c r="BE314" i="7"/>
  <c r="BE318" i="7"/>
  <c r="BE335" i="7"/>
  <c r="BE336" i="7"/>
  <c r="BE339" i="7"/>
  <c r="BE341" i="7"/>
  <c r="BE344" i="7"/>
  <c r="BE345" i="7"/>
  <c r="BE356" i="7"/>
  <c r="BE365" i="7"/>
  <c r="BE366" i="7"/>
  <c r="BE372" i="7"/>
  <c r="BE130" i="8"/>
  <c r="BE132" i="8"/>
  <c r="BK138" i="8"/>
  <c r="BK137" i="8" s="1"/>
  <c r="J137" i="8" s="1"/>
  <c r="J102" i="8" s="1"/>
  <c r="F92" i="9"/>
  <c r="BE143" i="9"/>
  <c r="BE146" i="9"/>
  <c r="BE149" i="9"/>
  <c r="BE153" i="9"/>
  <c r="BE155" i="9"/>
  <c r="BE156" i="9"/>
  <c r="BE187" i="9"/>
  <c r="BE191" i="9"/>
  <c r="BE194" i="9"/>
  <c r="BE195" i="9"/>
  <c r="BE200" i="9"/>
  <c r="BE206" i="9"/>
  <c r="BE214" i="9"/>
  <c r="BE223" i="9"/>
  <c r="BE237" i="9"/>
  <c r="BE240" i="9"/>
  <c r="BE241" i="9"/>
  <c r="BE244" i="9"/>
  <c r="BE250" i="9"/>
  <c r="BE252" i="9"/>
  <c r="BE253" i="9"/>
  <c r="BE256" i="9"/>
  <c r="BE259" i="9"/>
  <c r="BE261" i="9"/>
  <c r="F92" i="10"/>
  <c r="BE128" i="10"/>
  <c r="BE131" i="10"/>
  <c r="BE132" i="10"/>
  <c r="BE146" i="10"/>
  <c r="BK133" i="10"/>
  <c r="J133" i="10"/>
  <c r="J100" i="10" s="1"/>
  <c r="BK141" i="10"/>
  <c r="BK145" i="10"/>
  <c r="J145" i="10"/>
  <c r="J105" i="10" s="1"/>
  <c r="F92" i="11"/>
  <c r="BE156" i="11"/>
  <c r="BE158" i="11"/>
  <c r="BE175" i="11"/>
  <c r="BE178" i="11"/>
  <c r="BE183" i="11"/>
  <c r="BE186" i="11"/>
  <c r="BE189" i="11"/>
  <c r="BE197" i="11"/>
  <c r="BE199" i="11"/>
  <c r="BE201" i="11"/>
  <c r="BE207" i="11"/>
  <c r="BE208" i="11"/>
  <c r="BE209" i="11"/>
  <c r="BE214" i="11"/>
  <c r="BE216" i="11"/>
  <c r="BE217" i="11"/>
  <c r="BE220" i="11"/>
  <c r="BE225" i="11"/>
  <c r="BE227" i="11"/>
  <c r="BE126" i="12"/>
  <c r="BE127" i="12"/>
  <c r="BE128" i="12"/>
  <c r="BE131" i="12"/>
  <c r="BE137" i="12"/>
  <c r="BE144" i="12"/>
  <c r="BE147" i="12"/>
  <c r="BE150" i="12"/>
  <c r="BE151" i="12"/>
  <c r="BE152" i="12"/>
  <c r="BE153" i="12"/>
  <c r="BE156" i="12"/>
  <c r="BE160" i="12"/>
  <c r="BE161" i="12"/>
  <c r="BE163" i="12"/>
  <c r="BE164" i="12"/>
  <c r="BE165" i="12"/>
  <c r="BE167" i="12"/>
  <c r="BE172" i="12"/>
  <c r="BE175" i="12"/>
  <c r="BE176" i="12"/>
  <c r="BE178" i="12"/>
  <c r="BE180" i="12"/>
  <c r="BE184" i="12"/>
  <c r="BE190" i="12"/>
  <c r="BE199" i="12"/>
  <c r="BE201" i="12"/>
  <c r="E85" i="14"/>
  <c r="BE125" i="14"/>
  <c r="BE130" i="14"/>
  <c r="BK136" i="14"/>
  <c r="J136" i="14" s="1"/>
  <c r="J99" i="14" s="1"/>
  <c r="BE124" i="15"/>
  <c r="BE143" i="15"/>
  <c r="BE145" i="15"/>
  <c r="BE149" i="15"/>
  <c r="BE150" i="15"/>
  <c r="BE160" i="15"/>
  <c r="BE166" i="15"/>
  <c r="BE168" i="15"/>
  <c r="BE169" i="15"/>
  <c r="BE180" i="15"/>
  <c r="BE191" i="15"/>
  <c r="BE192" i="15"/>
  <c r="BE193" i="15"/>
  <c r="BE194" i="15"/>
  <c r="BE195" i="15"/>
  <c r="BE196" i="15"/>
  <c r="BE207" i="15"/>
  <c r="BE208" i="15"/>
  <c r="BE212" i="15"/>
  <c r="BE213" i="15"/>
  <c r="BE214" i="15"/>
  <c r="BE215" i="15"/>
  <c r="BE218" i="15"/>
  <c r="BE224" i="15"/>
  <c r="BE230" i="15"/>
  <c r="BE232" i="15"/>
  <c r="BE239" i="15"/>
  <c r="BE242" i="15"/>
  <c r="BE244" i="15"/>
  <c r="F96" i="2"/>
  <c r="BE129" i="2"/>
  <c r="BE130" i="2"/>
  <c r="BE132" i="2"/>
  <c r="BE133" i="2"/>
  <c r="BE136" i="2"/>
  <c r="BE137" i="2"/>
  <c r="BE142" i="2"/>
  <c r="BE143" i="2"/>
  <c r="BE150" i="2"/>
  <c r="BE152" i="2"/>
  <c r="BE153" i="2"/>
  <c r="BE158" i="2"/>
  <c r="BE161" i="2"/>
  <c r="BE162" i="2"/>
  <c r="BE167" i="2"/>
  <c r="BE177" i="2"/>
  <c r="BE179" i="2"/>
  <c r="BE184" i="2"/>
  <c r="BE188" i="2"/>
  <c r="BE190" i="2"/>
  <c r="BE191" i="2"/>
  <c r="BE201" i="2"/>
  <c r="BE202" i="2"/>
  <c r="BE205" i="2"/>
  <c r="BE214" i="2"/>
  <c r="BE216" i="2"/>
  <c r="BE217" i="2"/>
  <c r="BE218" i="2"/>
  <c r="BE223" i="2"/>
  <c r="BE227" i="2"/>
  <c r="BE230" i="2"/>
  <c r="BE234" i="2"/>
  <c r="BE240" i="2"/>
  <c r="BE249" i="2"/>
  <c r="BE250" i="2"/>
  <c r="BE253" i="2"/>
  <c r="BE254" i="2"/>
  <c r="BE256" i="2"/>
  <c r="BE258" i="2"/>
  <c r="BE260" i="2"/>
  <c r="BE261" i="2"/>
  <c r="BE267" i="2"/>
  <c r="BE270" i="2"/>
  <c r="BE272" i="2"/>
  <c r="BE277" i="2"/>
  <c r="BE280" i="2"/>
  <c r="BE301" i="2"/>
  <c r="BE302" i="2"/>
  <c r="BE304" i="2"/>
  <c r="BE312" i="2"/>
  <c r="BE314" i="2"/>
  <c r="BE323" i="2"/>
  <c r="BE332" i="2"/>
  <c r="BE334" i="2"/>
  <c r="BE338" i="2"/>
  <c r="BE339" i="2"/>
  <c r="BE342" i="2"/>
  <c r="BE350" i="2"/>
  <c r="BE355" i="2"/>
  <c r="BE361" i="2"/>
  <c r="BE363" i="2"/>
  <c r="BE366" i="2"/>
  <c r="BE367" i="2"/>
  <c r="BE372" i="2"/>
  <c r="BE378" i="2"/>
  <c r="BE383" i="2"/>
  <c r="BE384" i="2"/>
  <c r="BE385" i="2"/>
  <c r="BE391" i="2"/>
  <c r="BE396" i="2"/>
  <c r="BE402" i="2"/>
  <c r="BE403" i="2"/>
  <c r="E85" i="3"/>
  <c r="BE132" i="3"/>
  <c r="BE133" i="3"/>
  <c r="BE143" i="3"/>
  <c r="F94" i="4"/>
  <c r="BE127" i="4"/>
  <c r="BE130" i="4"/>
  <c r="BE125" i="5"/>
  <c r="BE128" i="5"/>
  <c r="BE137" i="5"/>
  <c r="E85" i="6"/>
  <c r="BE118" i="6"/>
  <c r="BE119" i="6"/>
  <c r="BE121" i="6"/>
  <c r="BE123" i="6"/>
  <c r="BE128" i="6"/>
  <c r="BE144" i="6"/>
  <c r="BE145" i="6"/>
  <c r="BE146" i="6"/>
  <c r="BE148" i="6"/>
  <c r="BE152" i="6"/>
  <c r="BE164" i="6"/>
  <c r="BE170" i="6"/>
  <c r="BE172" i="6"/>
  <c r="BE173" i="6"/>
  <c r="BE174" i="6"/>
  <c r="BE184" i="6"/>
  <c r="BE185" i="6"/>
  <c r="BE193" i="6"/>
  <c r="BE198" i="6"/>
  <c r="BE202" i="6"/>
  <c r="BE210" i="6"/>
  <c r="BE212" i="6"/>
  <c r="BE213" i="6"/>
  <c r="BE220" i="6"/>
  <c r="BE223" i="6"/>
  <c r="BE229" i="6"/>
  <c r="BE232" i="6"/>
  <c r="BE233" i="6"/>
  <c r="BE239" i="6"/>
  <c r="BE245" i="6"/>
  <c r="BE246" i="6"/>
  <c r="BE247" i="6"/>
  <c r="BE250" i="6"/>
  <c r="BE253" i="6"/>
  <c r="BE257" i="6"/>
  <c r="BE258" i="6"/>
  <c r="BE265" i="6"/>
  <c r="BE268" i="6"/>
  <c r="BE275" i="6"/>
  <c r="BE278" i="6"/>
  <c r="BE279" i="6"/>
  <c r="BE280" i="6"/>
  <c r="BE282" i="6"/>
  <c r="BE283" i="6"/>
  <c r="BE286" i="6"/>
  <c r="BE288" i="6"/>
  <c r="BE289" i="6"/>
  <c r="BE290" i="6"/>
  <c r="BE291" i="6"/>
  <c r="BE292" i="6"/>
  <c r="BE293" i="6"/>
  <c r="BE294" i="6"/>
  <c r="BE301" i="6"/>
  <c r="BE303" i="6"/>
  <c r="BE313" i="6"/>
  <c r="BE314" i="6"/>
  <c r="BE318" i="6"/>
  <c r="BE320" i="6"/>
  <c r="BE324" i="6"/>
  <c r="BE325" i="6"/>
  <c r="BE332" i="6"/>
  <c r="BE336" i="6"/>
  <c r="BE338" i="6"/>
  <c r="BE339" i="6"/>
  <c r="BE348" i="6"/>
  <c r="BE357" i="6"/>
  <c r="BE358" i="6"/>
  <c r="BE361" i="6"/>
  <c r="BE366" i="6"/>
  <c r="BE367" i="6"/>
  <c r="BE368" i="6"/>
  <c r="BE369" i="6"/>
  <c r="BE370" i="6"/>
  <c r="BE371" i="6"/>
  <c r="F94" i="7"/>
  <c r="BE126" i="7"/>
  <c r="BE127" i="7"/>
  <c r="BE131" i="7"/>
  <c r="BE134" i="7"/>
  <c r="BE140" i="7"/>
  <c r="BE146" i="7"/>
  <c r="BE149" i="7"/>
  <c r="BE158" i="7"/>
  <c r="BE160" i="7"/>
  <c r="BE169" i="7"/>
  <c r="BE173" i="7"/>
  <c r="BE182" i="7"/>
  <c r="BE185" i="7"/>
  <c r="BE186" i="7"/>
  <c r="BE189" i="7"/>
  <c r="BE192" i="7"/>
  <c r="BE194" i="7"/>
  <c r="BE195" i="7"/>
  <c r="BE200" i="7"/>
  <c r="BE205" i="7"/>
  <c r="BE208" i="7"/>
  <c r="BE212" i="7"/>
  <c r="BE214" i="7"/>
  <c r="BE221" i="7"/>
  <c r="BE222" i="7"/>
  <c r="BE229" i="7"/>
  <c r="BE232" i="7"/>
  <c r="BE235" i="7"/>
  <c r="BE236" i="7"/>
  <c r="BE238" i="7"/>
  <c r="BE241" i="7"/>
  <c r="BE243" i="7"/>
  <c r="BE247" i="7"/>
  <c r="BE248" i="7"/>
  <c r="BE252" i="7"/>
  <c r="BE257" i="7"/>
  <c r="BE264" i="7"/>
  <c r="BE266" i="7"/>
  <c r="BE278" i="7"/>
  <c r="BE285" i="7"/>
  <c r="BE291" i="7"/>
  <c r="BE302" i="7"/>
  <c r="BE304" i="7"/>
  <c r="BE306" i="7"/>
  <c r="BE308" i="7"/>
  <c r="BE312" i="7"/>
  <c r="BE313" i="7"/>
  <c r="BE319" i="7"/>
  <c r="BE326" i="7"/>
  <c r="BE329" i="7"/>
  <c r="BE331" i="7"/>
  <c r="BE332" i="7"/>
  <c r="BE337" i="7"/>
  <c r="BE338" i="7"/>
  <c r="BE340" i="7"/>
  <c r="BE347" i="7"/>
  <c r="BE352" i="7"/>
  <c r="BE354" i="7"/>
  <c r="BE355" i="7"/>
  <c r="BE358" i="7"/>
  <c r="BE368" i="7"/>
  <c r="BE369" i="7"/>
  <c r="BE370" i="7"/>
  <c r="BE371" i="7"/>
  <c r="BE375" i="7"/>
  <c r="J91" i="8"/>
  <c r="BE128" i="8"/>
  <c r="BE134" i="8"/>
  <c r="E130" i="9"/>
  <c r="BE144" i="9"/>
  <c r="BE145" i="9"/>
  <c r="BE147" i="9"/>
  <c r="BE154" i="9"/>
  <c r="BE159" i="9"/>
  <c r="BE171" i="9"/>
  <c r="BE185" i="9"/>
  <c r="BE186" i="9"/>
  <c r="BE196" i="9"/>
  <c r="BE202" i="9"/>
  <c r="BE205" i="9"/>
  <c r="BE221" i="9"/>
  <c r="BE226" i="9"/>
  <c r="BE228" i="9"/>
  <c r="BE232" i="9"/>
  <c r="BE233" i="9"/>
  <c r="BE245" i="9"/>
  <c r="BE249" i="9"/>
  <c r="BE262" i="9"/>
  <c r="BE264" i="9"/>
  <c r="BE137" i="10"/>
  <c r="BE139" i="10"/>
  <c r="BE144" i="10"/>
  <c r="BE143" i="11"/>
  <c r="BE146" i="11"/>
  <c r="BE148" i="11"/>
  <c r="BE149" i="11"/>
  <c r="BE150" i="11"/>
  <c r="BE160" i="11"/>
  <c r="BE162" i="11"/>
  <c r="BE163" i="11"/>
  <c r="BE169" i="11"/>
  <c r="BE170" i="11"/>
  <c r="BE174" i="11"/>
  <c r="BE176" i="11"/>
  <c r="BE177" i="11"/>
  <c r="BE179" i="11"/>
  <c r="BE185" i="11"/>
  <c r="BE191" i="11"/>
  <c r="BE198" i="11"/>
  <c r="BE202" i="11"/>
  <c r="BE203" i="11"/>
  <c r="BE205" i="11"/>
  <c r="BE206" i="11"/>
  <c r="BE211" i="11"/>
  <c r="BE213" i="11"/>
  <c r="BE215" i="11"/>
  <c r="BE218" i="11"/>
  <c r="BE221" i="11"/>
  <c r="BE228" i="11"/>
  <c r="BE231" i="11"/>
  <c r="BE233" i="11"/>
  <c r="BE235" i="11"/>
  <c r="BE237" i="11"/>
  <c r="BE132" i="12"/>
  <c r="BE134" i="12"/>
  <c r="BE138" i="12"/>
  <c r="BE139" i="12"/>
  <c r="BE145" i="12"/>
  <c r="BE146" i="12"/>
  <c r="BE154" i="12"/>
  <c r="BE155" i="12"/>
  <c r="BE166" i="12"/>
  <c r="BE168" i="12"/>
  <c r="BE169" i="12"/>
  <c r="BE173" i="12"/>
  <c r="BE174" i="12"/>
  <c r="BE181" i="12"/>
  <c r="BE182" i="12"/>
  <c r="BE183" i="12"/>
  <c r="BE186" i="12"/>
  <c r="BE189" i="12"/>
  <c r="BE197" i="12"/>
  <c r="BE198" i="12"/>
  <c r="BE200" i="12"/>
  <c r="BE202" i="12"/>
  <c r="BE205" i="12"/>
  <c r="BE206" i="12"/>
  <c r="BE125" i="13"/>
  <c r="J89" i="14"/>
  <c r="BE123" i="14"/>
  <c r="BE129" i="14"/>
  <c r="BE134" i="14"/>
  <c r="BE137" i="14"/>
  <c r="BE138" i="14"/>
  <c r="BE140" i="14"/>
  <c r="BE141" i="14"/>
  <c r="BE143" i="14"/>
  <c r="J89" i="15"/>
  <c r="BE119" i="15"/>
  <c r="BE122" i="15"/>
  <c r="BE126" i="15"/>
  <c r="BE127" i="15"/>
  <c r="BE132" i="15"/>
  <c r="BE135" i="15"/>
  <c r="BE138" i="15"/>
  <c r="BE139" i="15"/>
  <c r="BE140" i="15"/>
  <c r="BE157" i="15"/>
  <c r="BE163" i="15"/>
  <c r="BE165" i="15"/>
  <c r="BE167" i="15"/>
  <c r="BE170" i="15"/>
  <c r="BE174" i="15"/>
  <c r="BE182" i="15"/>
  <c r="BE187" i="15"/>
  <c r="BE189" i="15"/>
  <c r="BE190" i="15"/>
  <c r="BE199" i="15"/>
  <c r="BE204" i="15"/>
  <c r="BE205" i="15"/>
  <c r="BE216" i="15"/>
  <c r="BE223" i="15"/>
  <c r="BE236" i="15"/>
  <c r="BE241" i="15"/>
  <c r="BE245" i="15"/>
  <c r="BE246" i="15"/>
  <c r="BE128" i="2"/>
  <c r="BE131" i="2"/>
  <c r="BE146" i="2"/>
  <c r="BE147" i="2"/>
  <c r="BE149" i="2"/>
  <c r="BE154" i="2"/>
  <c r="BE159" i="2"/>
  <c r="BE160" i="2"/>
  <c r="BE168" i="2"/>
  <c r="BE172" i="2"/>
  <c r="BE187" i="2"/>
  <c r="BE193" i="2"/>
  <c r="BE194" i="2"/>
  <c r="BE197" i="2"/>
  <c r="BE198" i="2"/>
  <c r="BE199" i="2"/>
  <c r="BE203" i="2"/>
  <c r="BE206" i="2"/>
  <c r="BE209" i="2"/>
  <c r="BE213" i="2"/>
  <c r="BE229" i="2"/>
  <c r="BE232" i="2"/>
  <c r="BE235" i="2"/>
  <c r="BE237" i="2"/>
  <c r="BE239" i="2"/>
  <c r="BE244" i="2"/>
  <c r="BE245" i="2"/>
  <c r="BE246" i="2"/>
  <c r="BE247" i="2"/>
  <c r="BE248" i="2"/>
  <c r="BE251" i="2"/>
  <c r="BE259" i="2"/>
  <c r="BE262" i="2"/>
  <c r="BE264" i="2"/>
  <c r="BE269" i="2"/>
  <c r="BE275" i="2"/>
  <c r="BE278" i="2"/>
  <c r="BE282" i="2"/>
  <c r="BE283" i="2"/>
  <c r="BE293" i="2"/>
  <c r="BE294" i="2"/>
  <c r="BE296" i="2"/>
  <c r="BE303" i="2"/>
  <c r="BE305" i="2"/>
  <c r="BE306" i="2"/>
  <c r="BE308" i="2"/>
  <c r="BE313" i="2"/>
  <c r="BE315" i="2"/>
  <c r="BE318" i="2"/>
  <c r="BE329" i="2"/>
  <c r="BE336" i="2"/>
  <c r="BE337" i="2"/>
  <c r="BE341" i="2"/>
  <c r="BE344" i="2"/>
  <c r="BE346" i="2"/>
  <c r="BE347" i="2"/>
  <c r="BE348" i="2"/>
  <c r="BE353" i="2"/>
  <c r="BE357" i="2"/>
  <c r="BE359" i="2"/>
  <c r="BE360" i="2"/>
  <c r="BE364" i="2"/>
  <c r="BE365" i="2"/>
  <c r="BE371" i="2"/>
  <c r="BE373" i="2"/>
  <c r="BE389" i="2"/>
  <c r="BE390" i="2"/>
  <c r="BE400" i="2"/>
  <c r="BE404" i="2"/>
  <c r="BE405" i="2"/>
  <c r="BE406" i="2"/>
  <c r="BE407" i="2"/>
  <c r="BK127" i="2"/>
  <c r="J127" i="2" s="1"/>
  <c r="J93" i="3"/>
  <c r="BE128" i="3"/>
  <c r="BE129" i="3"/>
  <c r="BE131" i="3"/>
  <c r="BE136" i="3"/>
  <c r="BE138" i="3"/>
  <c r="BE139" i="3"/>
  <c r="BE142" i="3"/>
  <c r="BE122" i="4"/>
  <c r="BE132" i="4"/>
  <c r="BK121" i="4"/>
  <c r="J121" i="4" s="1"/>
  <c r="BE131" i="5"/>
  <c r="BE135" i="5"/>
  <c r="BK138" i="5"/>
  <c r="J138" i="5" s="1"/>
  <c r="J101" i="5" s="1"/>
  <c r="BE120" i="6"/>
  <c r="BE122" i="6"/>
  <c r="BE124" i="6"/>
  <c r="BE125" i="6"/>
  <c r="BE132" i="6"/>
  <c r="BE135" i="6"/>
  <c r="BE143" i="6"/>
  <c r="BE151" i="6"/>
  <c r="BE157" i="6"/>
  <c r="BE159" i="6"/>
  <c r="BE161" i="6"/>
  <c r="BE162" i="6"/>
  <c r="BE167" i="6"/>
  <c r="BE178" i="6"/>
  <c r="BE180" i="6"/>
  <c r="BE187" i="6"/>
  <c r="BE190" i="6"/>
  <c r="BE191" i="6"/>
  <c r="BE200" i="6"/>
  <c r="BE205" i="6"/>
  <c r="BE216" i="6"/>
  <c r="BE225" i="6"/>
  <c r="BE228" i="6"/>
  <c r="BE236" i="6"/>
  <c r="BE237" i="6"/>
  <c r="BE240" i="6"/>
  <c r="BE254" i="6"/>
  <c r="BE255" i="6"/>
  <c r="BE263" i="6"/>
  <c r="BE267" i="6"/>
  <c r="BE277" i="6"/>
  <c r="BE281" i="6"/>
  <c r="BE300" i="6"/>
  <c r="BE302" i="6"/>
  <c r="BE304" i="6"/>
  <c r="BE309" i="6"/>
  <c r="BE311" i="6"/>
  <c r="BE315" i="6"/>
  <c r="BE316" i="6"/>
  <c r="BE322" i="6"/>
  <c r="BE323" i="6"/>
  <c r="BE330" i="6"/>
  <c r="BE335" i="6"/>
  <c r="BE342" i="6"/>
  <c r="BE349" i="6"/>
  <c r="BE350" i="6"/>
  <c r="BE351" i="6"/>
  <c r="BE352" i="6"/>
  <c r="BE353" i="6"/>
  <c r="BE354" i="6"/>
  <c r="BE355" i="6"/>
  <c r="BE360" i="6"/>
  <c r="BE364" i="6"/>
  <c r="BE123" i="7"/>
  <c r="BE124" i="7"/>
  <c r="BE128" i="7"/>
  <c r="BE130" i="7"/>
  <c r="BE133" i="7"/>
  <c r="BE145" i="7"/>
  <c r="BE147" i="7"/>
  <c r="BE150" i="7"/>
  <c r="BE151" i="7"/>
  <c r="BE155" i="7"/>
  <c r="BE163" i="7"/>
  <c r="BE165" i="7"/>
  <c r="BE172" i="7"/>
  <c r="BE177" i="7"/>
  <c r="BE178" i="7"/>
  <c r="BE184" i="7"/>
  <c r="BE187" i="7"/>
  <c r="BE188" i="7"/>
  <c r="BE193" i="7"/>
  <c r="BE197" i="7"/>
  <c r="BE198" i="7"/>
  <c r="BE201" i="7"/>
  <c r="BE202" i="7"/>
  <c r="BE203" i="7"/>
  <c r="BE204" i="7"/>
  <c r="BE206" i="7"/>
  <c r="BE210" i="7"/>
  <c r="BE218" i="7"/>
  <c r="BE219" i="7"/>
  <c r="BE220" i="7"/>
  <c r="BE227" i="7"/>
  <c r="BE230" i="7"/>
  <c r="BE237" i="7"/>
  <c r="BE246" i="7"/>
  <c r="BE254" i="7"/>
  <c r="BE258" i="7"/>
  <c r="BE262" i="7"/>
  <c r="BE268" i="7"/>
  <c r="BE275" i="7"/>
  <c r="BE279" i="7"/>
  <c r="BE287" i="7"/>
  <c r="BE288" i="7"/>
  <c r="BE289" i="7"/>
  <c r="BE290" i="7"/>
  <c r="BE293" i="7"/>
  <c r="BE296" i="7"/>
  <c r="BE298" i="7"/>
  <c r="BE307" i="7"/>
  <c r="BE309" i="7"/>
  <c r="BE311" i="7"/>
  <c r="BE315" i="7"/>
  <c r="BE321" i="7"/>
  <c r="BE324" i="7"/>
  <c r="BE325" i="7"/>
  <c r="BE327" i="7"/>
  <c r="BE328" i="7"/>
  <c r="BE330" i="7"/>
  <c r="BE334" i="7"/>
  <c r="BE343" i="7"/>
  <c r="BE350" i="7"/>
  <c r="BE357" i="7"/>
  <c r="BE367" i="7"/>
  <c r="BE373" i="7"/>
  <c r="BE374" i="7"/>
  <c r="BE376" i="7"/>
  <c r="BE377" i="7"/>
  <c r="BE378" i="7"/>
  <c r="BE379" i="7"/>
  <c r="BE135" i="8"/>
  <c r="BE139" i="8"/>
  <c r="BE161" i="9"/>
  <c r="BE162" i="9"/>
  <c r="BE166" i="9"/>
  <c r="BE167" i="9"/>
  <c r="BE174" i="9"/>
  <c r="BE178" i="9"/>
  <c r="BE183" i="9"/>
  <c r="BE189" i="9"/>
  <c r="BE198" i="9"/>
  <c r="BE199" i="9"/>
  <c r="BE203" i="9"/>
  <c r="BE207" i="9"/>
  <c r="BE210" i="9"/>
  <c r="BE213" i="9"/>
  <c r="BE215" i="9"/>
  <c r="BE216" i="9"/>
  <c r="BE217" i="9"/>
  <c r="BE222" i="9"/>
  <c r="BE227" i="9"/>
  <c r="BE229" i="9"/>
  <c r="BE230" i="9"/>
  <c r="BE231" i="9"/>
  <c r="BE238" i="9"/>
  <c r="BE243" i="9"/>
  <c r="BE246" i="9"/>
  <c r="BE247" i="9"/>
  <c r="BE251" i="9"/>
  <c r="BE254" i="9"/>
  <c r="BE255" i="9"/>
  <c r="BE258" i="9"/>
  <c r="BK188" i="9"/>
  <c r="J188" i="9" s="1"/>
  <c r="J107" i="9" s="1"/>
  <c r="BE129" i="10"/>
  <c r="BE142" i="10"/>
  <c r="BK143" i="10"/>
  <c r="J143" i="10"/>
  <c r="J104" i="10"/>
  <c r="BE139" i="11"/>
  <c r="BE140" i="11"/>
  <c r="BE144" i="11"/>
  <c r="BE151" i="11"/>
  <c r="BE167" i="11"/>
  <c r="BE171" i="11"/>
  <c r="BE172" i="11"/>
  <c r="BE187" i="11"/>
  <c r="BE194" i="11"/>
  <c r="BE195" i="11"/>
  <c r="BE226" i="11"/>
  <c r="BE232" i="11"/>
  <c r="BE239" i="11"/>
  <c r="BE240" i="11"/>
  <c r="BK182" i="11"/>
  <c r="J182" i="11"/>
  <c r="J105" i="11"/>
  <c r="BE125" i="12"/>
  <c r="BE129" i="12"/>
  <c r="BE133" i="12"/>
  <c r="BE135" i="12"/>
  <c r="BE136" i="12"/>
  <c r="BE140" i="12"/>
  <c r="BE141" i="12"/>
  <c r="BE142" i="12"/>
  <c r="BE148" i="12"/>
  <c r="BE157" i="12"/>
  <c r="BE159" i="12"/>
  <c r="BE170" i="12"/>
  <c r="BE171" i="12"/>
  <c r="BE177" i="12"/>
  <c r="BE185" i="12"/>
  <c r="BE188" i="12"/>
  <c r="BE192" i="12"/>
  <c r="BE193" i="12"/>
  <c r="BE194" i="12"/>
  <c r="BE195" i="12"/>
  <c r="F94" i="13"/>
  <c r="BE126" i="13"/>
  <c r="BE124" i="14"/>
  <c r="BE127" i="14"/>
  <c r="BE128" i="14"/>
  <c r="BE131" i="14"/>
  <c r="BE132" i="14"/>
  <c r="BE133" i="14"/>
  <c r="BE144" i="14"/>
  <c r="BE146" i="14"/>
  <c r="BE120" i="15"/>
  <c r="BE121" i="15"/>
  <c r="BE128" i="15"/>
  <c r="BE129" i="15"/>
  <c r="BE130" i="15"/>
  <c r="BE131" i="15"/>
  <c r="BE134" i="15"/>
  <c r="BE137" i="15"/>
  <c r="BE144" i="15"/>
  <c r="BE147" i="15"/>
  <c r="BE148" i="15"/>
  <c r="BE151" i="15"/>
  <c r="BE155" i="15"/>
  <c r="BE156" i="15"/>
  <c r="BE162" i="15"/>
  <c r="BE176" i="15"/>
  <c r="BE178" i="15"/>
  <c r="BE179" i="15"/>
  <c r="BE181" i="15"/>
  <c r="BE197" i="15"/>
  <c r="BE202" i="15"/>
  <c r="BE203" i="15"/>
  <c r="BE206" i="15"/>
  <c r="BE211" i="15"/>
  <c r="BE219" i="15"/>
  <c r="BE220" i="15"/>
  <c r="BE221" i="15"/>
  <c r="BE222" i="15"/>
  <c r="BE225" i="15"/>
  <c r="BE226" i="15"/>
  <c r="BE227" i="15"/>
  <c r="BE228" i="15"/>
  <c r="BE229" i="15"/>
  <c r="BE231" i="15"/>
  <c r="BE233" i="15"/>
  <c r="BE234" i="15"/>
  <c r="BE235" i="15"/>
  <c r="BE238" i="15"/>
  <c r="BE240" i="15"/>
  <c r="BE243" i="15"/>
  <c r="BK117" i="15"/>
  <c r="J117" i="15"/>
  <c r="J96" i="15" s="1"/>
  <c r="F39" i="2"/>
  <c r="BB97" i="1"/>
  <c r="F36" i="8"/>
  <c r="BA104" i="1" s="1"/>
  <c r="F35" i="10"/>
  <c r="BB106" i="1"/>
  <c r="F39" i="12"/>
  <c r="BD109" i="1" s="1"/>
  <c r="J36" i="5"/>
  <c r="AW100" i="1"/>
  <c r="F37" i="6"/>
  <c r="BD101" i="1" s="1"/>
  <c r="F38" i="8"/>
  <c r="BC104" i="1"/>
  <c r="F37" i="9"/>
  <c r="BD105" i="1" s="1"/>
  <c r="F38" i="2"/>
  <c r="BA97" i="1" s="1"/>
  <c r="J36" i="12"/>
  <c r="AW109" i="1" s="1"/>
  <c r="F37" i="5"/>
  <c r="BB100" i="1"/>
  <c r="F36" i="12"/>
  <c r="BA109" i="1" s="1"/>
  <c r="F37" i="13"/>
  <c r="BB110" i="1"/>
  <c r="F34" i="14"/>
  <c r="BA111" i="1" s="1"/>
  <c r="F36" i="15"/>
  <c r="BC112" i="1" s="1"/>
  <c r="F41" i="3"/>
  <c r="BD98" i="1" s="1"/>
  <c r="F36" i="5"/>
  <c r="BA100" i="1" s="1"/>
  <c r="J34" i="9"/>
  <c r="AW105" i="1" s="1"/>
  <c r="F40" i="3"/>
  <c r="BC98" i="1"/>
  <c r="J36" i="4"/>
  <c r="AW99" i="1" s="1"/>
  <c r="F34" i="6"/>
  <c r="BA101" i="1" s="1"/>
  <c r="J34" i="10"/>
  <c r="AW106" i="1" s="1"/>
  <c r="F38" i="12"/>
  <c r="BC109" i="1"/>
  <c r="F40" i="2"/>
  <c r="BC97" i="1" s="1"/>
  <c r="F39" i="7"/>
  <c r="BD103" i="1" s="1"/>
  <c r="F38" i="13"/>
  <c r="BC110" i="1" s="1"/>
  <c r="F35" i="14"/>
  <c r="BB111" i="1"/>
  <c r="F39" i="4"/>
  <c r="BD99" i="1" s="1"/>
  <c r="F36" i="9"/>
  <c r="BC105" i="1" s="1"/>
  <c r="J34" i="2"/>
  <c r="AG97" i="1" s="1"/>
  <c r="F38" i="5"/>
  <c r="BC100" i="1"/>
  <c r="F37" i="7"/>
  <c r="BB103" i="1" s="1"/>
  <c r="F36" i="11"/>
  <c r="BC107" i="1" s="1"/>
  <c r="J36" i="13"/>
  <c r="AW110" i="1" s="1"/>
  <c r="F36" i="14"/>
  <c r="BC111" i="1"/>
  <c r="F41" i="2"/>
  <c r="BD97" i="1" s="1"/>
  <c r="F37" i="11"/>
  <c r="BD107" i="1"/>
  <c r="J34" i="15"/>
  <c r="AW112" i="1" s="1"/>
  <c r="F38" i="3"/>
  <c r="BA98" i="1"/>
  <c r="F39" i="3"/>
  <c r="BB98" i="1" s="1"/>
  <c r="F36" i="4"/>
  <c r="BA99" i="1" s="1"/>
  <c r="F38" i="4"/>
  <c r="BC99" i="1" s="1"/>
  <c r="F36" i="6"/>
  <c r="BC101" i="1"/>
  <c r="J36" i="8"/>
  <c r="AW104" i="1" s="1"/>
  <c r="F35" i="9"/>
  <c r="BB105" i="1"/>
  <c r="F36" i="10"/>
  <c r="BC106" i="1" s="1"/>
  <c r="J38" i="2"/>
  <c r="AW97" i="1"/>
  <c r="J38" i="3"/>
  <c r="AW98" i="1" s="1"/>
  <c r="J36" i="7"/>
  <c r="AW103" i="1" s="1"/>
  <c r="F34" i="9"/>
  <c r="BA105" i="1" s="1"/>
  <c r="F34" i="10"/>
  <c r="BA106" i="1"/>
  <c r="F37" i="12"/>
  <c r="BB109" i="1" s="1"/>
  <c r="J30" i="6"/>
  <c r="AG101" i="1"/>
  <c r="J32" i="4"/>
  <c r="AG99" i="1" s="1"/>
  <c r="F37" i="4"/>
  <c r="BB99" i="1"/>
  <c r="F35" i="6"/>
  <c r="BB101" i="1" s="1"/>
  <c r="F39" i="8"/>
  <c r="BD104" i="1" s="1"/>
  <c r="F34" i="11"/>
  <c r="BA107" i="1" s="1"/>
  <c r="J32" i="13"/>
  <c r="AG110" i="1"/>
  <c r="F34" i="15"/>
  <c r="BA112" i="1" s="1"/>
  <c r="F38" i="7"/>
  <c r="BC103" i="1"/>
  <c r="F36" i="13"/>
  <c r="BA110" i="1" s="1"/>
  <c r="F39" i="13"/>
  <c r="BD110" i="1"/>
  <c r="J34" i="14"/>
  <c r="AW111" i="1" s="1"/>
  <c r="F37" i="15"/>
  <c r="BD112" i="1" s="1"/>
  <c r="F39" i="5"/>
  <c r="BD100" i="1" s="1"/>
  <c r="F36" i="7"/>
  <c r="BA103" i="1" s="1"/>
  <c r="J34" i="11"/>
  <c r="AW107" i="1" s="1"/>
  <c r="J34" i="6"/>
  <c r="AW101" i="1" s="1"/>
  <c r="F37" i="8"/>
  <c r="BB104" i="1" s="1"/>
  <c r="F37" i="10"/>
  <c r="BD106" i="1"/>
  <c r="F35" i="11"/>
  <c r="BB107" i="1"/>
  <c r="F37" i="14"/>
  <c r="BD111" i="1"/>
  <c r="F35" i="15"/>
  <c r="BB112" i="1"/>
  <c r="AS95" i="1"/>
  <c r="AS94" i="1"/>
  <c r="P211" i="9" l="1"/>
  <c r="P137" i="11"/>
  <c r="R126" i="10"/>
  <c r="R125" i="10"/>
  <c r="BK211" i="9"/>
  <c r="J211" i="9"/>
  <c r="J111" i="9" s="1"/>
  <c r="R121" i="14"/>
  <c r="T211" i="9"/>
  <c r="R169" i="9"/>
  <c r="R141" i="9"/>
  <c r="R140" i="9" s="1"/>
  <c r="R192" i="11"/>
  <c r="T121" i="14"/>
  <c r="P192" i="11"/>
  <c r="P121" i="14"/>
  <c r="AU111" i="1"/>
  <c r="T126" i="10"/>
  <c r="T125" i="10"/>
  <c r="BK140" i="10"/>
  <c r="J140" i="10"/>
  <c r="J102" i="10" s="1"/>
  <c r="T137" i="11"/>
  <c r="R137" i="11"/>
  <c r="R136" i="11"/>
  <c r="P169" i="9"/>
  <c r="P141" i="9"/>
  <c r="P140" i="9" s="1"/>
  <c r="AU105" i="1" s="1"/>
  <c r="T141" i="9"/>
  <c r="T140" i="9"/>
  <c r="T126" i="8"/>
  <c r="T125" i="8"/>
  <c r="R211" i="9"/>
  <c r="T192" i="11"/>
  <c r="R126" i="8"/>
  <c r="R125" i="8"/>
  <c r="BK124" i="5"/>
  <c r="J124" i="5"/>
  <c r="J99" i="5" s="1"/>
  <c r="BK121" i="7"/>
  <c r="J121" i="7"/>
  <c r="J98" i="7"/>
  <c r="J138" i="8"/>
  <c r="J103" i="8"/>
  <c r="BK169" i="9"/>
  <c r="J169" i="9" s="1"/>
  <c r="J102" i="9" s="1"/>
  <c r="BK165" i="11"/>
  <c r="J165" i="11"/>
  <c r="J102" i="11" s="1"/>
  <c r="BK192" i="11"/>
  <c r="J192" i="11" s="1"/>
  <c r="J108" i="11" s="1"/>
  <c r="J124" i="13"/>
  <c r="J100" i="13" s="1"/>
  <c r="J100" i="2"/>
  <c r="J96" i="6"/>
  <c r="J142" i="9"/>
  <c r="J98" i="9" s="1"/>
  <c r="J212" i="9"/>
  <c r="J112" i="9"/>
  <c r="BK126" i="10"/>
  <c r="J126" i="10" s="1"/>
  <c r="J97" i="10" s="1"/>
  <c r="BK181" i="11"/>
  <c r="J181" i="11"/>
  <c r="J104" i="11" s="1"/>
  <c r="J98" i="13"/>
  <c r="J123" i="13"/>
  <c r="J99" i="13"/>
  <c r="BK140" i="3"/>
  <c r="J140" i="3" s="1"/>
  <c r="J101" i="3" s="1"/>
  <c r="J98" i="4"/>
  <c r="J141" i="10"/>
  <c r="J103" i="10" s="1"/>
  <c r="J122" i="12"/>
  <c r="J99" i="12" s="1"/>
  <c r="BK121" i="14"/>
  <c r="J121" i="14" s="1"/>
  <c r="J96" i="14" s="1"/>
  <c r="BK126" i="8"/>
  <c r="J126" i="8" s="1"/>
  <c r="J99" i="8" s="1"/>
  <c r="J32" i="12"/>
  <c r="AG109" i="1" s="1"/>
  <c r="BC108" i="1"/>
  <c r="AY108" i="1" s="1"/>
  <c r="F33" i="6"/>
  <c r="AZ101" i="1" s="1"/>
  <c r="J33" i="14"/>
  <c r="AV111" i="1" s="1"/>
  <c r="AT111" i="1" s="1"/>
  <c r="F35" i="7"/>
  <c r="AZ103" i="1" s="1"/>
  <c r="F33" i="11"/>
  <c r="AZ107" i="1"/>
  <c r="J35" i="4"/>
  <c r="AV99" i="1" s="1"/>
  <c r="AT99" i="1" s="1"/>
  <c r="J30" i="15"/>
  <c r="AG112" i="1"/>
  <c r="BA96" i="1"/>
  <c r="AW96" i="1"/>
  <c r="F35" i="4"/>
  <c r="AZ99" i="1"/>
  <c r="J35" i="7"/>
  <c r="AV103" i="1" s="1"/>
  <c r="AT103" i="1" s="1"/>
  <c r="J33" i="9"/>
  <c r="AV105" i="1" s="1"/>
  <c r="AT105" i="1" s="1"/>
  <c r="BC96" i="1"/>
  <c r="BC95" i="1"/>
  <c r="AY95" i="1" s="1"/>
  <c r="BA108" i="1"/>
  <c r="AW108" i="1"/>
  <c r="F35" i="8"/>
  <c r="AZ104" i="1" s="1"/>
  <c r="J33" i="11"/>
  <c r="AV107" i="1"/>
  <c r="AT107" i="1"/>
  <c r="F35" i="13"/>
  <c r="AZ110" i="1" s="1"/>
  <c r="J33" i="15"/>
  <c r="AV112" i="1"/>
  <c r="AT112" i="1" s="1"/>
  <c r="F37" i="2"/>
  <c r="AZ97" i="1"/>
  <c r="BD96" i="1"/>
  <c r="BD95" i="1" s="1"/>
  <c r="BB108" i="1"/>
  <c r="AX108" i="1"/>
  <c r="F37" i="3"/>
  <c r="AZ98" i="1" s="1"/>
  <c r="F35" i="5"/>
  <c r="AZ100" i="1" s="1"/>
  <c r="J35" i="12"/>
  <c r="AV109" i="1" s="1"/>
  <c r="AT109" i="1" s="1"/>
  <c r="BA102" i="1"/>
  <c r="AW102" i="1"/>
  <c r="J35" i="5"/>
  <c r="AV100" i="1"/>
  <c r="AT100" i="1"/>
  <c r="J33" i="10"/>
  <c r="AV106" i="1" s="1"/>
  <c r="AT106" i="1" s="1"/>
  <c r="J35" i="13"/>
  <c r="AV110" i="1"/>
  <c r="AT110" i="1" s="1"/>
  <c r="F33" i="14"/>
  <c r="AZ111" i="1"/>
  <c r="AU96" i="1"/>
  <c r="AU95" i="1" s="1"/>
  <c r="BB96" i="1"/>
  <c r="AX96" i="1"/>
  <c r="BC102" i="1"/>
  <c r="AY102" i="1" s="1"/>
  <c r="AU108" i="1"/>
  <c r="BD108" i="1"/>
  <c r="J33" i="6"/>
  <c r="AV101" i="1" s="1"/>
  <c r="AT101" i="1" s="1"/>
  <c r="BB102" i="1"/>
  <c r="AX102" i="1"/>
  <c r="J37" i="3"/>
  <c r="AV98" i="1"/>
  <c r="AT98" i="1"/>
  <c r="F33" i="9"/>
  <c r="AZ105" i="1" s="1"/>
  <c r="F33" i="10"/>
  <c r="AZ106" i="1"/>
  <c r="F35" i="12"/>
  <c r="AZ109" i="1" s="1"/>
  <c r="AU102" i="1"/>
  <c r="BD102" i="1"/>
  <c r="J37" i="2"/>
  <c r="AV97" i="1" s="1"/>
  <c r="AT97" i="1" s="1"/>
  <c r="J35" i="8"/>
  <c r="AV104" i="1"/>
  <c r="AT104" i="1" s="1"/>
  <c r="F33" i="15"/>
  <c r="AZ112" i="1" s="1"/>
  <c r="P136" i="11" l="1"/>
  <c r="AU107" i="1"/>
  <c r="T136" i="11"/>
  <c r="J39" i="15"/>
  <c r="J41" i="12"/>
  <c r="BK141" i="9"/>
  <c r="BK140" i="9" s="1"/>
  <c r="J140" i="9" s="1"/>
  <c r="J30" i="9" s="1"/>
  <c r="AG105" i="1" s="1"/>
  <c r="AN105" i="1" s="1"/>
  <c r="BK137" i="11"/>
  <c r="BK136" i="11"/>
  <c r="J136" i="11" s="1"/>
  <c r="J96" i="11" s="1"/>
  <c r="J39" i="6"/>
  <c r="BK125" i="8"/>
  <c r="J125" i="8" s="1"/>
  <c r="J98" i="8" s="1"/>
  <c r="J43" i="2"/>
  <c r="BK126" i="3"/>
  <c r="J126" i="3" s="1"/>
  <c r="J34" i="3" s="1"/>
  <c r="AG98" i="1" s="1"/>
  <c r="AN98" i="1" s="1"/>
  <c r="BK123" i="5"/>
  <c r="J123" i="5" s="1"/>
  <c r="J98" i="5" s="1"/>
  <c r="BK125" i="10"/>
  <c r="J125" i="10"/>
  <c r="J96" i="10" s="1"/>
  <c r="J41" i="4"/>
  <c r="J41" i="13"/>
  <c r="AN97" i="1"/>
  <c r="AN101" i="1"/>
  <c r="AN99" i="1"/>
  <c r="AN110" i="1"/>
  <c r="AN109" i="1"/>
  <c r="AN112" i="1"/>
  <c r="BD94" i="1"/>
  <c r="W33" i="1" s="1"/>
  <c r="AU94" i="1"/>
  <c r="AZ96" i="1"/>
  <c r="AZ95" i="1"/>
  <c r="AV95" i="1" s="1"/>
  <c r="BB95" i="1"/>
  <c r="BB94" i="1" s="1"/>
  <c r="W31" i="1" s="1"/>
  <c r="AG108" i="1"/>
  <c r="AZ108" i="1"/>
  <c r="AV108" i="1" s="1"/>
  <c r="AT108" i="1" s="1"/>
  <c r="BC94" i="1"/>
  <c r="W32" i="1" s="1"/>
  <c r="BA95" i="1"/>
  <c r="BA94" i="1" s="1"/>
  <c r="W30" i="1" s="1"/>
  <c r="AY96" i="1"/>
  <c r="AZ102" i="1"/>
  <c r="AV102" i="1"/>
  <c r="AT102" i="1" s="1"/>
  <c r="J32" i="7"/>
  <c r="AG103" i="1" s="1"/>
  <c r="AN103" i="1" s="1"/>
  <c r="J30" i="14"/>
  <c r="AG111" i="1"/>
  <c r="AN111" i="1" s="1"/>
  <c r="J96" i="9" l="1"/>
  <c r="J141" i="9"/>
  <c r="J97" i="9"/>
  <c r="J43" i="3"/>
  <c r="J100" i="3"/>
  <c r="J137" i="11"/>
  <c r="J97" i="11"/>
  <c r="J41" i="7"/>
  <c r="J39" i="9"/>
  <c r="J39" i="14"/>
  <c r="AN108" i="1"/>
  <c r="AW94" i="1"/>
  <c r="AK30" i="1"/>
  <c r="AG96" i="1"/>
  <c r="AY94" i="1"/>
  <c r="AW95" i="1"/>
  <c r="AT95" i="1"/>
  <c r="J30" i="10"/>
  <c r="AG106" i="1" s="1"/>
  <c r="AN106" i="1" s="1"/>
  <c r="AX95" i="1"/>
  <c r="AV96" i="1"/>
  <c r="AT96" i="1" s="1"/>
  <c r="J30" i="11"/>
  <c r="AG107" i="1"/>
  <c r="AN107" i="1" s="1"/>
  <c r="AZ94" i="1"/>
  <c r="AV94" i="1" s="1"/>
  <c r="AK29" i="1" s="1"/>
  <c r="J32" i="5"/>
  <c r="AG100" i="1" s="1"/>
  <c r="AN100" i="1" s="1"/>
  <c r="J32" i="8"/>
  <c r="AG104" i="1"/>
  <c r="AN104" i="1" s="1"/>
  <c r="AX94" i="1"/>
  <c r="AN96" i="1" l="1"/>
  <c r="J39" i="10"/>
  <c r="J39" i="11"/>
  <c r="J41" i="5"/>
  <c r="J41" i="8"/>
  <c r="AG95" i="1"/>
  <c r="AN95" i="1" s="1"/>
  <c r="AT94" i="1"/>
  <c r="W29" i="1"/>
  <c r="AG102" i="1"/>
  <c r="AN102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<sst xmlns="http://schemas.openxmlformats.org/spreadsheetml/2006/main" count="21471" uniqueCount="3940">
  <si>
    <t>Export Komplet</t>
  </si>
  <si>
    <t/>
  </si>
  <si>
    <t>2.0</t>
  </si>
  <si>
    <t>ZAMOK</t>
  </si>
  <si>
    <t>False</t>
  </si>
  <si>
    <t>{df0fe9ca-a26a-48b8-87f9-db235b21454e}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</si>
  <si>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</si>
  <si>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</si>
  <si>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</si>
  <si>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</si>
  <si>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</si>
  <si>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</si>
  <si>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</si>
  <si>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</si>
  <si>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</si>
  <si>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</si>
  <si>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</si>
  <si>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 Nymburk město</t>
  </si>
  <si>
    <t>KSO:</t>
  </si>
  <si>
    <t>CC-CZ:</t>
  </si>
  <si>
    <t>Místo:</t>
  </si>
  <si>
    <t xml:space="preserve"> Nymburk</t>
  </si>
  <si>
    <t>Datum:</t>
  </si>
  <si>
    <t>5. 2. 2021</t>
  </si>
  <si>
    <t>Zadavatel:</t>
  </si>
  <si>
    <t>IČ:</t>
  </si>
  <si>
    <t>70994234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</si>
  <si>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</si>
  <si>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</si>
  <si>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</si>
  <si>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</si>
  <si>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</si>
  <si>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Signal Projekt s.r.o.</t>
  </si>
  <si>
    <t>True</t>
  </si>
  <si>
    <t>Zpracovatel:</t>
  </si>
  <si>
    <t xml:space="preserve"> Ing. Šustr Ondřej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</si>
  <si>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</si>
  <si>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</si>
  <si>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</si>
  <si>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</si>
  <si>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</si>
  <si>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</si>
  <si>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</si>
  <si>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</si>
  <si>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</si>
  <si>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</si>
  <si>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</si>
  <si>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</si>
  <si>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</si>
  <si>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</si>
  <si>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</si>
  <si>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</si>
  <si>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</si>
  <si>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</si>
  <si>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</si>
  <si>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</si>
  <si>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</si>
  <si>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</si>
  <si>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</si>
  <si>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</si>
  <si>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</si>
  <si>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</si>
  <si>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</si>
  <si>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</si>
  <si>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</si>
  <si>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</si>
  <si>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</si>
  <si>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</si>
  <si>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</si>
  <si>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</si>
  <si>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</si>
  <si>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</si>
  <si>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</si>
  <si>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</si>
  <si>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</si>
  <si>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</si>
  <si>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</si>
  <si>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</si>
  <si>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</si>
  <si>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</si>
  <si>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</si>
  <si>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01-11</t>
  </si>
  <si>
    <t>ŽST Nymburk město, staniční zabezpečovací zařízení</t>
  </si>
  <si>
    <t>PRO</t>
  </si>
  <si>
    <t>1</t>
  </si>
  <si>
    <t>{99c08ab3-778e-462c-989f-a6e5ee424121}</t>
  </si>
  <si>
    <t>2</t>
  </si>
  <si>
    <t>Část A</t>
  </si>
  <si>
    <t>Definitivní SZZ žst. Nymburk město</t>
  </si>
  <si>
    <t>Soupis</t>
  </si>
  <si>
    <t>{c0a9650b-9cba-435c-8183-11f9fe74f267}</t>
  </si>
  <si>
    <t>/</t>
  </si>
  <si>
    <t>01</t>
  </si>
  <si>
    <t>Zabezpečovací zařízení</t>
  </si>
  <si>
    <t>3</t>
  </si>
  <si>
    <t>{2bf72432-0721-4ba1-a209-58cac77f38fc}</t>
  </si>
  <si>
    <t>02</t>
  </si>
  <si>
    <t>Zemní práce</t>
  </si>
  <si>
    <t>{dea53b12-37e2-4f08-b77b-2478407c8c8a}</t>
  </si>
  <si>
    <t>Část B</t>
  </si>
  <si>
    <t>Definitivní TZZ žst. Nymburk město - Sadská</t>
  </si>
  <si>
    <t>{c2f19ab4-57bb-4f19-a9ea-bffd42e1642c}</t>
  </si>
  <si>
    <t>Část C</t>
  </si>
  <si>
    <t>Klimatizace</t>
  </si>
  <si>
    <t>{66643e25-91ff-40e8-81bf-edc3edf516b5}</t>
  </si>
  <si>
    <t>PS 02-11</t>
  </si>
  <si>
    <t>ŽST Nymburk město, místní kabelizace</t>
  </si>
  <si>
    <t>{3cc716eb-ffa6-45e5-9080-aaef091b7502}</t>
  </si>
  <si>
    <t>PS 03-51</t>
  </si>
  <si>
    <t>ŽST Nymburk město, trafostanice 22/0,4kV</t>
  </si>
  <si>
    <t>{bfded50f-b95d-4c12-bf67-d9d9a9ff0aca}</t>
  </si>
  <si>
    <t>dle Sborníku</t>
  </si>
  <si>
    <t>{8769e407-6097-4bb1-a06a-3e3c1d3f57f1}</t>
  </si>
  <si>
    <t>dle URS</t>
  </si>
  <si>
    <t>{367f768d-d370-4a19-b9f9-36c01b4b9f97}</t>
  </si>
  <si>
    <t>SO 71-55.1</t>
  </si>
  <si>
    <t>žst.Nymburk město, stavební úpravy</t>
  </si>
  <si>
    <t>STA</t>
  </si>
  <si>
    <t>{d35486e3-17cd-4d46-9ad3-8a8434244c77}</t>
  </si>
  <si>
    <t>SO 71-55.2</t>
  </si>
  <si>
    <t>{0b30f786-94ec-4557-8364-032748ed07bd}</t>
  </si>
  <si>
    <t>SO 72-55</t>
  </si>
  <si>
    <t>žst.Nymburk město, trafostanice 22/4,0kV - stavební část</t>
  </si>
  <si>
    <t>{addd13a8-97bb-4cd3-9b78-31d617cbf577}</t>
  </si>
  <si>
    <t>SO 86-02</t>
  </si>
  <si>
    <t>ŽST Nymburk město, úprava elektroinstalace výpravní budovy</t>
  </si>
  <si>
    <t>{1c5a02ea-04fc-4b17-a41d-07153b963e82}</t>
  </si>
  <si>
    <t>{14cd89f3-1f03-4b42-aab2-dd22f607071a}</t>
  </si>
  <si>
    <t>{b0d349f0-dbed-4baf-963e-e86f5d736be4}</t>
  </si>
  <si>
    <t>VON</t>
  </si>
  <si>
    <t>{45229593-4721-468e-9c52-8c54b1923d17}</t>
  </si>
  <si>
    <t>PS 02-12</t>
  </si>
  <si>
    <t>žst Sadská, místní kabelizace</t>
  </si>
  <si>
    <t>{b489f23c-5a0a-4d70-82ef-c5e4cb6f61b3}</t>
  </si>
  <si>
    <t>KRYCÍ LIST SOUPISU PRACÍ</t>
  </si>
  <si>
    <t>Objekt:</t>
  </si>
  <si>
    <t>PS 01-11 - ŽST Nymburk město, staniční zabezpečovací zařízení</t>
  </si>
  <si>
    <t>Soupis:</t>
  </si>
  <si>
    <t>Část A - Definitivní SZZ žst. Nymburk město</t>
  </si>
  <si>
    <t>Úroveň 3:</t>
  </si>
  <si>
    <t>01 - Zabezpečovací zařízení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</si>
  <si>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</si>
  <si>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</si>
  <si>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</si>
  <si>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</si>
  <si>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</si>
  <si>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</si>
  <si>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</si>
  <si>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</si>
  <si>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</si>
  <si>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</si>
  <si>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</si>
  <si>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</si>
  <si>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</si>
  <si>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</si>
  <si>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</si>
  <si>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</si>
  <si>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</si>
  <si>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</si>
  <si>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</si>
  <si>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</si>
  <si>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</si>
  <si>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</si>
  <si>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</si>
  <si>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7592010146</t>
  </si>
  <si>
    <t>Kolové senzory a snímače počítačů náprav Neoprénová ochr. hadice 9,8 m</t>
  </si>
  <si>
    <t>kus</t>
  </si>
  <si>
    <t>Sborník UOŽI 01 2021</t>
  </si>
  <si>
    <t>ROZPOCET</t>
  </si>
  <si>
    <t>-958856025</t>
  </si>
  <si>
    <t>7592010152</t>
  </si>
  <si>
    <t>Kolové senzory a snímače počítačů náprav Montážní sada neoprénové ochr.hadice</t>
  </si>
  <si>
    <t>-1036424380</t>
  </si>
  <si>
    <t>7592010166</t>
  </si>
  <si>
    <t>Kolové senzory a snímače počítačů náprav Upevňovací souprava SK140</t>
  </si>
  <si>
    <t>-1483003474</t>
  </si>
  <si>
    <t>4</t>
  </si>
  <si>
    <t>7592010172</t>
  </si>
  <si>
    <t>Kolové senzory a snímače počítačů náprav Připevňovací čep BBK pro upevňovací soupravu SK140</t>
  </si>
  <si>
    <t>pár</t>
  </si>
  <si>
    <t>-906361754</t>
  </si>
  <si>
    <t>5</t>
  </si>
  <si>
    <t>7592010176</t>
  </si>
  <si>
    <t>Kolové senzory a snímače počítačů náprav Matice samojistná FS M10</t>
  </si>
  <si>
    <t>-1319862792</t>
  </si>
  <si>
    <t>6</t>
  </si>
  <si>
    <t>7592010178</t>
  </si>
  <si>
    <t>Kolové senzory a snímače počítačů náprav Matice samojistná FS M12</t>
  </si>
  <si>
    <t>1197136167</t>
  </si>
  <si>
    <t>7</t>
  </si>
  <si>
    <t>7592010186</t>
  </si>
  <si>
    <t>Kolové senzory a snímače počítačů náprav Přepěťová ochrana EPO</t>
  </si>
  <si>
    <t>-1154345859</t>
  </si>
  <si>
    <t>8</t>
  </si>
  <si>
    <t>7592010270</t>
  </si>
  <si>
    <t>Kolové senzory a snímače počítačů náprav Zkušební přípravek PB200</t>
  </si>
  <si>
    <t>1169800985</t>
  </si>
  <si>
    <t>9</t>
  </si>
  <si>
    <t>7592010505</t>
  </si>
  <si>
    <t>Kolové senzory a snímače počítačů náprav Převodník signálů  PNS-03</t>
  </si>
  <si>
    <t>1960880354</t>
  </si>
  <si>
    <t>10</t>
  </si>
  <si>
    <t>7592010510</t>
  </si>
  <si>
    <t>Kolové senzory a snímače počítačů náprav Zapojovací skříňka 1 (1 počítací bod, 1 vstup)PNS-03</t>
  </si>
  <si>
    <t>-590193214</t>
  </si>
  <si>
    <t>11</t>
  </si>
  <si>
    <t>7592010512</t>
  </si>
  <si>
    <t>Kolové senzory a snímače počítačů náprav Zapojovací skříňka 2 (1 počítací bod, 2 vstupy)PNS-03</t>
  </si>
  <si>
    <t>907376620</t>
  </si>
  <si>
    <t>12</t>
  </si>
  <si>
    <t>7492502340</t>
  </si>
  <si>
    <t>Kabely, vodiče, šňůry Cu - nn Kabel silový Cu, silikonová izolace, stíněný CMFM 12G1 (12Cx1)</t>
  </si>
  <si>
    <t>m</t>
  </si>
  <si>
    <t>128</t>
  </si>
  <si>
    <t>1126381689</t>
  </si>
  <si>
    <t>13</t>
  </si>
  <si>
    <t>7492502140</t>
  </si>
  <si>
    <t>Kabely, vodiče, šňůry Cu - nn Kabel silový více-žílový Cu, plastová izolace CYKY 12J1,5 (12Cx1,5)</t>
  </si>
  <si>
    <t>-1408268715</t>
  </si>
  <si>
    <t>14</t>
  </si>
  <si>
    <t>7492502150</t>
  </si>
  <si>
    <t>Kabely, vodiče, šňůry Cu - nn Kabel silový více-žílový Cu, plastová izolace CYKY 12J2,5  (12Cx2,5)</t>
  </si>
  <si>
    <t>1394886788</t>
  </si>
  <si>
    <t>7593310120</t>
  </si>
  <si>
    <t>Konstrukční díly Kryt se žlabem  (CV755125009B)</t>
  </si>
  <si>
    <t>-199089292</t>
  </si>
  <si>
    <t>16</t>
  </si>
  <si>
    <t>7593310000R3</t>
  </si>
  <si>
    <t>Konstrukční díly Skříň (stojan) logiky Počítačů náprav a TP PNS3 (včetně pomocného materiálu)</t>
  </si>
  <si>
    <t>-1266153433</t>
  </si>
  <si>
    <t>17</t>
  </si>
  <si>
    <t>7593310000R4</t>
  </si>
  <si>
    <t>Konstrukční díly Skříň (stojan)technologie a TP</t>
  </si>
  <si>
    <t>-347474454</t>
  </si>
  <si>
    <t>18</t>
  </si>
  <si>
    <t>7593310000R2</t>
  </si>
  <si>
    <t>Konstrukční díly Skříň (stojan) napájecí skříň NS s měniči</t>
  </si>
  <si>
    <t>-1560494709</t>
  </si>
  <si>
    <t>19</t>
  </si>
  <si>
    <t>7593310000R1</t>
  </si>
  <si>
    <t>Konstrukční díly Skříň kabelová DIN včetně doplnění PO pro PNS3</t>
  </si>
  <si>
    <t>258381172</t>
  </si>
  <si>
    <t>20</t>
  </si>
  <si>
    <t>7596200004</t>
  </si>
  <si>
    <t>Indikátory horkoběžnosti Vybavení domku - stůl, židle apod.</t>
  </si>
  <si>
    <t>sada</t>
  </si>
  <si>
    <t>599914565</t>
  </si>
  <si>
    <t>297</t>
  </si>
  <si>
    <t>7593310000R5</t>
  </si>
  <si>
    <t>-365370802</t>
  </si>
  <si>
    <t>22</t>
  </si>
  <si>
    <t>7592500350</t>
  </si>
  <si>
    <t>Diagnostická zařízení Teploměr pro připojení na RS485, do vnitřních prostor, rozsah měřených teplot -25 až +70 °C, komunikační protokol LDS (HM0404219991716)</t>
  </si>
  <si>
    <t>-2027759547</t>
  </si>
  <si>
    <t>23</t>
  </si>
  <si>
    <t>7592500325</t>
  </si>
  <si>
    <t>Diagnostická zařízení Předepsaná sestava PC s funkcí místního DLA počítače systému LDS (CV805415230)</t>
  </si>
  <si>
    <t>2066950530</t>
  </si>
  <si>
    <t>24</t>
  </si>
  <si>
    <t>7592500425</t>
  </si>
  <si>
    <t>Diagnostická zařízení SW systémový pro diagnostiku DLA moduly</t>
  </si>
  <si>
    <t>-572396385</t>
  </si>
  <si>
    <t>25</t>
  </si>
  <si>
    <t>7592500420</t>
  </si>
  <si>
    <t>Diagnostická zařízení SW systémový pro diagnostiku DLA jádro</t>
  </si>
  <si>
    <t>1618057818</t>
  </si>
  <si>
    <t>26</t>
  </si>
  <si>
    <t>7592500435</t>
  </si>
  <si>
    <t>Diagnostická zařízení SW adresný diagnostický LDS jádro - základní konfigurace</t>
  </si>
  <si>
    <t>-1056536547</t>
  </si>
  <si>
    <t>27</t>
  </si>
  <si>
    <t>7592500440</t>
  </si>
  <si>
    <t>Diagnostická zařízení SW adresný diagnostický LDS moduly rozhraní</t>
  </si>
  <si>
    <t>-1934083415</t>
  </si>
  <si>
    <t>28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</si>
  <si>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</si>
  <si>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</si>
  <si>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-1150850554</t>
  </si>
  <si>
    <t>29</t>
  </si>
  <si>
    <t>7592600210</t>
  </si>
  <si>
    <t>Počítače, SW Klávesnice pro ovládání počítače, USB.</t>
  </si>
  <si>
    <t>-783386174</t>
  </si>
  <si>
    <t>30</t>
  </si>
  <si>
    <t>7592600211</t>
  </si>
  <si>
    <t>Počítače, SW Myš pro ovládání počítače, bezdrátová.</t>
  </si>
  <si>
    <t>1124659019</t>
  </si>
  <si>
    <t>31</t>
  </si>
  <si>
    <t>7592600221</t>
  </si>
  <si>
    <t>Počítače, SW Kabel USB 2.0 A/B 1,8 m (HM0403299993333)</t>
  </si>
  <si>
    <t>1864332295</t>
  </si>
  <si>
    <t>32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</si>
  <si>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</si>
  <si>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</si>
  <si>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916119113</t>
  </si>
  <si>
    <t>33</t>
  </si>
  <si>
    <t>7592500415</t>
  </si>
  <si>
    <t>Diagnostická zařízení SW systémový pro diagnostiku DLS moduly</t>
  </si>
  <si>
    <t>533891811</t>
  </si>
  <si>
    <t>34</t>
  </si>
  <si>
    <t>7592500114</t>
  </si>
  <si>
    <t>Diagnostická zařízení Ústředna měřící MÚ DISTA 144TE-velká</t>
  </si>
  <si>
    <t>46170713</t>
  </si>
  <si>
    <t>35</t>
  </si>
  <si>
    <t>7592500120</t>
  </si>
  <si>
    <t>Diagnostická zařízení Desky zdroje 5,5 A ST00 221</t>
  </si>
  <si>
    <t>-423089316</t>
  </si>
  <si>
    <t>36</t>
  </si>
  <si>
    <t>7592500130</t>
  </si>
  <si>
    <t>Diagnostická zařízení Deska procesorové jednotky ST00 222</t>
  </si>
  <si>
    <t>-892074205</t>
  </si>
  <si>
    <t>37</t>
  </si>
  <si>
    <t>7592500140</t>
  </si>
  <si>
    <t>Diagnostická zařízení DISTA - deska modemu DSL</t>
  </si>
  <si>
    <t>-366682476</t>
  </si>
  <si>
    <t>38</t>
  </si>
  <si>
    <t>7592500142</t>
  </si>
  <si>
    <t>Diagnostická zařízení DISTA - deska MISP (HM0374215999030)</t>
  </si>
  <si>
    <t>-1121210558</t>
  </si>
  <si>
    <t>39</t>
  </si>
  <si>
    <t>7592500144</t>
  </si>
  <si>
    <t>Diagnostická zařízení DISTA - deska RIS (HM0374215999017)</t>
  </si>
  <si>
    <t>155965730</t>
  </si>
  <si>
    <t>40</t>
  </si>
  <si>
    <t>7592500146</t>
  </si>
  <si>
    <t>Diagnostická zařízení Propojka PRO-MR 4/2 k propojení měř. desek MIS s deskami RIS systému DISTA (HM0374215999025)</t>
  </si>
  <si>
    <t>56557752</t>
  </si>
  <si>
    <t>41</t>
  </si>
  <si>
    <t>7592500149</t>
  </si>
  <si>
    <t>Diagnostická zařízení Propojovací deska  PRO-MR.8/8 měřící ústředny DISTA</t>
  </si>
  <si>
    <t>925014029</t>
  </si>
  <si>
    <t>42</t>
  </si>
  <si>
    <t>7592500150</t>
  </si>
  <si>
    <t>Diagnostická zařízení Deska měření AC a DC napětí ST00 223</t>
  </si>
  <si>
    <t>1864312782</t>
  </si>
  <si>
    <t>43</t>
  </si>
  <si>
    <t>7592500160</t>
  </si>
  <si>
    <t>Diagnostická zařízení Deska kontroly kontaktů ST00 224</t>
  </si>
  <si>
    <t>490084997</t>
  </si>
  <si>
    <t>44</t>
  </si>
  <si>
    <t>7592500190</t>
  </si>
  <si>
    <t>Diagnostická zařízení Deska měř.izol.odporů přepínací ST00 227</t>
  </si>
  <si>
    <t>2059584523</t>
  </si>
  <si>
    <t>45</t>
  </si>
  <si>
    <t>7593311080</t>
  </si>
  <si>
    <t>Konstrukční díly Svorkovnice WAGO 870 lichá lišta (CV724905011)</t>
  </si>
  <si>
    <t>-882897943</t>
  </si>
  <si>
    <t>46</t>
  </si>
  <si>
    <t>7593311090</t>
  </si>
  <si>
    <t>Konstrukční díly Svorkovnice WAGO 870 sudá lišta (CV724905010)</t>
  </si>
  <si>
    <t>1159697225</t>
  </si>
  <si>
    <t>47</t>
  </si>
  <si>
    <t>7492500850</t>
  </si>
  <si>
    <t>Kabely, vodiče, šňůry Cu - nn Vodič jednožílový Cu, plastová izolace H07V-K 16 černý (CYA)</t>
  </si>
  <si>
    <t>-152536500</t>
  </si>
  <si>
    <t>48</t>
  </si>
  <si>
    <t>7492500880</t>
  </si>
  <si>
    <t>Kabely, vodiče, šňůry Cu - nn Vodič jednožílový Cu, plastová izolace H07V-K 16 žz (CYA)</t>
  </si>
  <si>
    <t>1846935723</t>
  </si>
  <si>
    <t>49</t>
  </si>
  <si>
    <t>7492501000</t>
  </si>
  <si>
    <t>Kabely, vodiče, šňůry Cu - nn Vodič jednožílový Cu, plastová izolace H07V-K 25 černý (CYA)</t>
  </si>
  <si>
    <t>1749471027</t>
  </si>
  <si>
    <t>7492501230</t>
  </si>
  <si>
    <t>Kabely, vodiče, šňůry Cu - nn Vodič jednožílový Cu, plastová izolace H07V-K 50 černý (CYA)</t>
  </si>
  <si>
    <t>-1645297889</t>
  </si>
  <si>
    <t>51</t>
  </si>
  <si>
    <t>7492501760</t>
  </si>
  <si>
    <t>Kabely, vodiče, šňůry Cu - nn Kabel silový 2 a 3-žílový Cu, plastová izolace CYKY 3J1,5  (3Cx 1,5)</t>
  </si>
  <si>
    <t>1337073082</t>
  </si>
  <si>
    <t>52</t>
  </si>
  <si>
    <t>7492501770</t>
  </si>
  <si>
    <t>Kabely, vodiče, šňůry Cu - nn Kabel silový 2 a 3-žílový Cu, plastová izolace CYKY 3J2,5  (3Cx 2,5)</t>
  </si>
  <si>
    <t>245637743</t>
  </si>
  <si>
    <t>53</t>
  </si>
  <si>
    <t>7492501740</t>
  </si>
  <si>
    <t>Kabely, vodiče, šňůry Cu - nn Kabel silový 2 a 3-žílový Cu, plastová izolace CYKY 3O1,5 (3Ax1,5)</t>
  </si>
  <si>
    <t>1264476087</t>
  </si>
  <si>
    <t>54</t>
  </si>
  <si>
    <t>7590300010</t>
  </si>
  <si>
    <t>Pomocná stavědla Stavědlo pomocné pro 5 výměn typové (CV707519003)</t>
  </si>
  <si>
    <t>1155666953</t>
  </si>
  <si>
    <t>55</t>
  </si>
  <si>
    <t>7590300020</t>
  </si>
  <si>
    <t>Pomocná stavědla Zámek  (CV707515012)</t>
  </si>
  <si>
    <t>-141441012</t>
  </si>
  <si>
    <t>56</t>
  </si>
  <si>
    <t>7590300030</t>
  </si>
  <si>
    <t>Pomocná stavědla Houkačka s příslušenstvím 230V AC (CV707515091)</t>
  </si>
  <si>
    <t>-6596744</t>
  </si>
  <si>
    <t>57</t>
  </si>
  <si>
    <t>7496700520</t>
  </si>
  <si>
    <t>DŘT, SKŘ, Elektrodispečink, DDTS DŘT a SKŘ skříně pro automatizaci Periférie LCD monitor s full HD rozlišením 1920x1080, vstupem HDMI, DVI, IPS panel s LED podsvícením, 24"</t>
  </si>
  <si>
    <t>1183424296</t>
  </si>
  <si>
    <t>58</t>
  </si>
  <si>
    <t>7594300686</t>
  </si>
  <si>
    <t>Počítače náprav Vnitřní prvky PN PNS-03 Údržbářský počítač  ST00 245</t>
  </si>
  <si>
    <t>515406189</t>
  </si>
  <si>
    <t>59</t>
  </si>
  <si>
    <t>7594300688</t>
  </si>
  <si>
    <t>Počítače náprav Vnitřní prvky PN PNS-03 Hloubkoměr ST00 246</t>
  </si>
  <si>
    <t>-1605079356</t>
  </si>
  <si>
    <t>60</t>
  </si>
  <si>
    <t>7592701055</t>
  </si>
  <si>
    <t>Upozorňovadla, značky Návěsti označující místo na trati Upozorň.vzdál.1 trojúhelní úplné norma 00108A (HM0404129990561)</t>
  </si>
  <si>
    <t>-978667736</t>
  </si>
  <si>
    <t>61</t>
  </si>
  <si>
    <t>7592701060</t>
  </si>
  <si>
    <t>Upozorňovadla, značky Návěsti označující místo na trati Upozorň.vzdál.2 trojúhelní úplné norma 00108B (HM0404129990562)</t>
  </si>
  <si>
    <t>1162167509</t>
  </si>
  <si>
    <t>62</t>
  </si>
  <si>
    <t>7592701065</t>
  </si>
  <si>
    <t>Upozorňovadla, značky Návěsti označující místo na trati Upozorň.vzdál.3 trojúhelní úplné norma 00108C (HM0404129990563)</t>
  </si>
  <si>
    <t>-1853567432</t>
  </si>
  <si>
    <t>63</t>
  </si>
  <si>
    <t>7592701330</t>
  </si>
  <si>
    <t>Upozorňovadla, značky Návěsti označující místo na trati Sloupek žár.zink pr.51mm 3,5m (HM0404129990619)</t>
  </si>
  <si>
    <t>55522276</t>
  </si>
  <si>
    <t>64</t>
  </si>
  <si>
    <t>7592700690</t>
  </si>
  <si>
    <t>Upozorňovadla, značky Návěsti označující místo na trati Základ upozorňovadla ZU (HM0321859992108)</t>
  </si>
  <si>
    <t>1609655920</t>
  </si>
  <si>
    <t>298</t>
  </si>
  <si>
    <t>7592701100</t>
  </si>
  <si>
    <t>Upozorňovadla, značky Návěsti označující místo na trati Návěst Vlak se blíží sam.p 1šikmý pruh (HM0404129990570)</t>
  </si>
  <si>
    <t>-1750854734</t>
  </si>
  <si>
    <t>299</t>
  </si>
  <si>
    <t>7592701105</t>
  </si>
  <si>
    <t>Upozorňovadla, značky Návěsti označující místo na trati Návěst Vlak se blíží sam.p 2šikmé pruhy (HM0404129990571</t>
  </si>
  <si>
    <t>-1358052201</t>
  </si>
  <si>
    <t>300</t>
  </si>
  <si>
    <t>7592701110</t>
  </si>
  <si>
    <t>Upozorňovadla, značky Návěsti označující místo na trati Návěst Vlak se blíží sam.p 3šikmé pruhy (HM0404129990572)</t>
  </si>
  <si>
    <t>-1002610787</t>
  </si>
  <si>
    <t>301</t>
  </si>
  <si>
    <t>7592701115</t>
  </si>
  <si>
    <t>Upozorňovadla, značky Návěsti označující místo na trati Návěst Vlak se blíží sam.p 4šikmé pruhy (HM0404129990573)</t>
  </si>
  <si>
    <t>358385784</t>
  </si>
  <si>
    <t>66</t>
  </si>
  <si>
    <t>7592920290</t>
  </si>
  <si>
    <t>Baterie Staniční akumulátory Pb článek 2V/490 Ah C10 s pancéřovanou trubkovou elektrodou,  horizontální, uzavřený - gel, cena včetně spojovacího materiálu a bateriového nosiče či stojanu</t>
  </si>
  <si>
    <t>-279191865</t>
  </si>
  <si>
    <t>67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</si>
  <si>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</si>
  <si>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</si>
  <si>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570864900</t>
  </si>
  <si>
    <t>68</t>
  </si>
  <si>
    <t>7593320534</t>
  </si>
  <si>
    <t>Prvky Trafo TOC F5056-034 3kVA 3x400/230V//3x400/230V (HM0374255990005)</t>
  </si>
  <si>
    <t>-599768632</t>
  </si>
  <si>
    <t>69</t>
  </si>
  <si>
    <t>7593320501</t>
  </si>
  <si>
    <t>Prvky Trafo JOC U5052-0114    1,6kVA 230/210-230-250V (HM0374212300377)</t>
  </si>
  <si>
    <t>1448836652</t>
  </si>
  <si>
    <t>70</t>
  </si>
  <si>
    <t>7593320495</t>
  </si>
  <si>
    <t>Prvky Trafo JOC U4040-0320  800VA 220-230-240/150-160-210-220-23 (HM0374212300334)</t>
  </si>
  <si>
    <t>796362676</t>
  </si>
  <si>
    <t>71</t>
  </si>
  <si>
    <t>7593310860</t>
  </si>
  <si>
    <t>Konstrukční díly Stojan pod baterie  (CV621849001)</t>
  </si>
  <si>
    <t>572846829</t>
  </si>
  <si>
    <t>80</t>
  </si>
  <si>
    <t>7590720535</t>
  </si>
  <si>
    <t>Součásti světelných návěstidel Žárovka SIG 1220UE 12V 20W BA 20D (HM0347260100000)</t>
  </si>
  <si>
    <t>-1097551898</t>
  </si>
  <si>
    <t>81</t>
  </si>
  <si>
    <t>7590720425</t>
  </si>
  <si>
    <t>Součásti světelných návěstidel Základ svět.náv. T I Z 51x71x135cm (HM0592110090000)</t>
  </si>
  <si>
    <t>-1507337932</t>
  </si>
  <si>
    <t>82</t>
  </si>
  <si>
    <t>7590720435</t>
  </si>
  <si>
    <t>Součásti světelných návěstidel Základ svět.náv. TIIIZ 53x73x170cm (HM0592110140000)</t>
  </si>
  <si>
    <t>-198017902</t>
  </si>
  <si>
    <t>83</t>
  </si>
  <si>
    <t>7590720200</t>
  </si>
  <si>
    <t>Součásti světelných návěstidel Pás označovací velký - plast bílá - červená (CV012449006)</t>
  </si>
  <si>
    <t>-2096407985</t>
  </si>
  <si>
    <t>84</t>
  </si>
  <si>
    <t>7590720205</t>
  </si>
  <si>
    <t>Součásti světelných návěstidel Pás označovací velký - plast bílá - modrá (CV012449007)</t>
  </si>
  <si>
    <t>2038337670</t>
  </si>
  <si>
    <t>85</t>
  </si>
  <si>
    <t>7590720210</t>
  </si>
  <si>
    <t>Součásti světelných návěstidel Pás označovací velký - plast červená - bílá - červená (CV012449008)</t>
  </si>
  <si>
    <t>1887531436</t>
  </si>
  <si>
    <t>86</t>
  </si>
  <si>
    <t>7592700835</t>
  </si>
  <si>
    <t>Upozorňovadla, značky Návěsti označující místo na trati Kříž neplatnosti  Reflex 75x75 norma 620139002 (HM0404127500100)</t>
  </si>
  <si>
    <t>1742694788</t>
  </si>
  <si>
    <t>87</t>
  </si>
  <si>
    <t>7590720570</t>
  </si>
  <si>
    <t>Součásti světelných návěstidel Trafo ST 3 R1  (HM0374215010000)</t>
  </si>
  <si>
    <t>2039465951</t>
  </si>
  <si>
    <t>88</t>
  </si>
  <si>
    <t>7592010104</t>
  </si>
  <si>
    <t>Kolové senzory a snímače počítačů náprav Snímač průjezdu kola RSR 180 (10 m kabel)</t>
  </si>
  <si>
    <t>-1681517406</t>
  </si>
  <si>
    <t>89</t>
  </si>
  <si>
    <t>7592010522</t>
  </si>
  <si>
    <t>Kolové senzory a snímače počítačů náprav Upevňovací souprava PNS-03</t>
  </si>
  <si>
    <t>-288579528</t>
  </si>
  <si>
    <t>96</t>
  </si>
  <si>
    <t>7591080215</t>
  </si>
  <si>
    <t>Ostatní náhradní díly EP600 Klika sestavená  (CV200515013)</t>
  </si>
  <si>
    <t>-1372642216</t>
  </si>
  <si>
    <t>98</t>
  </si>
  <si>
    <t>7591090110</t>
  </si>
  <si>
    <t>Díly pro zemní montáž přestavníků Ohrádka přestavníku POP KPS (HM0321859992206)</t>
  </si>
  <si>
    <t>-1266667738</t>
  </si>
  <si>
    <t>313</t>
  </si>
  <si>
    <t>7590140150</t>
  </si>
  <si>
    <t>Závěry Závěr kabelový UPMP-WM I. (CV736709001)</t>
  </si>
  <si>
    <t>-1683708732</t>
  </si>
  <si>
    <t>100</t>
  </si>
  <si>
    <t>7591090010</t>
  </si>
  <si>
    <t>Díly pro zemní montáž přestavníků Deska základ.pod přestav. 700x460  (HM0592139997046)</t>
  </si>
  <si>
    <t>413235354</t>
  </si>
  <si>
    <t>101</t>
  </si>
  <si>
    <t>7590190040</t>
  </si>
  <si>
    <t>Ostatní Uzávěr šroubový  (CV721039001)</t>
  </si>
  <si>
    <t>-1915892641</t>
  </si>
  <si>
    <t>102</t>
  </si>
  <si>
    <t>7590120080</t>
  </si>
  <si>
    <t>Skříně Skříň kabelová pomocná SKP 76 32xSV-12 C (CV490449011)</t>
  </si>
  <si>
    <t>-1456880852</t>
  </si>
  <si>
    <t>103</t>
  </si>
  <si>
    <t>7590521589</t>
  </si>
  <si>
    <t>Venkovní vedení kabelová - metalické sítě Plněné, párované s ochr. vodičem, armované Al dráty TCEKPFLEZE 3 P 1,0 D</t>
  </si>
  <si>
    <t>-1344234630</t>
  </si>
  <si>
    <t>104</t>
  </si>
  <si>
    <t>7590521594</t>
  </si>
  <si>
    <t>Venkovní vedení kabelová - metalické sítě Plněné, párované s ochr. vodičem, armované Al dráty TCEKPFLEZE 4 P 1,0 D</t>
  </si>
  <si>
    <t>-676030940</t>
  </si>
  <si>
    <t>105</t>
  </si>
  <si>
    <t>7590521604</t>
  </si>
  <si>
    <t>Venkovní vedení kabelová - metalické sítě Plněné, párované s ochr. vodičem, armované Al dráty TCEKPFLEZE 7 P 1,0 D</t>
  </si>
  <si>
    <t>-142970541</t>
  </si>
  <si>
    <t>106</t>
  </si>
  <si>
    <t>7590521609</t>
  </si>
  <si>
    <t>Venkovní vedení kabelová - metalické sítě Plněné, párované s ochr. vodičem, armované Al dráty TCEKPFLEZE 12 P 1,0 D</t>
  </si>
  <si>
    <t>-252989164</t>
  </si>
  <si>
    <t>107</t>
  </si>
  <si>
    <t>7590521614</t>
  </si>
  <si>
    <t>Venkovní vedení kabelová - metalické sítě Plněné, párované s ochr. vodičem, armované Al dráty TCEKPFLEZE 16 P 1,0 D</t>
  </si>
  <si>
    <t>2010656446</t>
  </si>
  <si>
    <t>108</t>
  </si>
  <si>
    <t>7590521619</t>
  </si>
  <si>
    <t>Venkovní vedení kabelová - metalické sítě Plněné, párované s ochr. vodičem, armované Al dráty TCEKPFLEZE 24 P 1,0 D</t>
  </si>
  <si>
    <t>-1415810055</t>
  </si>
  <si>
    <t>109</t>
  </si>
  <si>
    <t>7590521624</t>
  </si>
  <si>
    <t>Venkovní vedení kabelová - metalické sítě Plněné, párované s ochr. vodičem, armované Al dráty TCEKPFLEZE 30 P 1,0 D</t>
  </si>
  <si>
    <t>944098009</t>
  </si>
  <si>
    <t>110</t>
  </si>
  <si>
    <t>7590521629</t>
  </si>
  <si>
    <t>Venkovní vedení kabelová - metalické sítě Plněné, párované s ochr. vodičem, armované Al dráty TCEKPFLEZE 48 P 1,0 D</t>
  </si>
  <si>
    <t>-918563073</t>
  </si>
  <si>
    <t>111</t>
  </si>
  <si>
    <t>7590521634</t>
  </si>
  <si>
    <t>Venkovní vedení kabelová - metalické sítě Plněné, párované s ochr. vodičem, armované Al dráty TCEKPFLEZE 61 P 1,0 D</t>
  </si>
  <si>
    <t>1894056241</t>
  </si>
  <si>
    <t>112</t>
  </si>
  <si>
    <t>7590520919</t>
  </si>
  <si>
    <t>Venkovní vedení kabelová - metalické sítě Plněné, armované Al dráty, ochranný obal z PE 4x0,8 TCEPKPFLEZE 3 x 4 x 0,8</t>
  </si>
  <si>
    <t>1330830218</t>
  </si>
  <si>
    <t>113</t>
  </si>
  <si>
    <t>7593500600</t>
  </si>
  <si>
    <t>Trasy kabelového vedení Kabelové krycí desky a pásy Fólie výstražná modrá š. 34 cm</t>
  </si>
  <si>
    <t>40913939</t>
  </si>
  <si>
    <t>114</t>
  </si>
  <si>
    <t>7491600260</t>
  </si>
  <si>
    <t>Uzemnění Vnější Tyč ZT 1,5t T-profil zemnící</t>
  </si>
  <si>
    <t>-272624201</t>
  </si>
  <si>
    <t>115</t>
  </si>
  <si>
    <t>7590190210</t>
  </si>
  <si>
    <t>Ostatní Skříňka na dokumenty</t>
  </si>
  <si>
    <t>82351724</t>
  </si>
  <si>
    <t>117</t>
  </si>
  <si>
    <t>7591300110</t>
  </si>
  <si>
    <t>Zámky Zámek panelový stejnosměr. elmag. (panelový) (CV731389001)</t>
  </si>
  <si>
    <t>-578662488</t>
  </si>
  <si>
    <t>118</t>
  </si>
  <si>
    <t>7590105426R</t>
  </si>
  <si>
    <t>Ball Marker - kabelový označník</t>
  </si>
  <si>
    <t>ks</t>
  </si>
  <si>
    <t>512</t>
  </si>
  <si>
    <t>-1043300603</t>
  </si>
  <si>
    <t>119</t>
  </si>
  <si>
    <t>7590500070R</t>
  </si>
  <si>
    <t>Ball Marker - kabelový označník - upevňovací sada</t>
  </si>
  <si>
    <t>256</t>
  </si>
  <si>
    <t>251174138</t>
  </si>
  <si>
    <t>314</t>
  </si>
  <si>
    <t>7593501825</t>
  </si>
  <si>
    <t>Trasy kabelového vedení Lokátory a markery Ball Marker 1428 - XR ID, fialový zabezpečováci zapisovatelný</t>
  </si>
  <si>
    <t>-1562926242</t>
  </si>
  <si>
    <t>315</t>
  </si>
  <si>
    <t>K</t>
  </si>
  <si>
    <t>7593505270.1</t>
  </si>
  <si>
    <t>Montáž kabelového označníku Ball Marker</t>
  </si>
  <si>
    <t>346000948</t>
  </si>
  <si>
    <t>120</t>
  </si>
  <si>
    <t>7593501095</t>
  </si>
  <si>
    <t>Trasy kabelového vedení Ohebná dvouplášťová korugovaná chránička KF 09160 průměr 160/136 mm</t>
  </si>
  <si>
    <t>-922385515</t>
  </si>
  <si>
    <t>122</t>
  </si>
  <si>
    <t>7492400460</t>
  </si>
  <si>
    <t>Kabely, vodiče - vn Kabely nad 22kV Označovací štítek na kabel (100 ks)</t>
  </si>
  <si>
    <t>1645416925</t>
  </si>
  <si>
    <t>123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</si>
  <si>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</si>
  <si>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</si>
  <si>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469212628</t>
  </si>
  <si>
    <t>124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</si>
  <si>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</si>
  <si>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</si>
  <si>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-597680166</t>
  </si>
  <si>
    <t>125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</si>
  <si>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</si>
  <si>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</si>
  <si>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679656081</t>
  </si>
  <si>
    <t>126</t>
  </si>
  <si>
    <t>7594190050</t>
  </si>
  <si>
    <t>Ostatní Souprava propojek s oky CEMBRE dvojitá + uzemnění norma 253039003 (HM0404223991903)</t>
  </si>
  <si>
    <t>-619890112</t>
  </si>
  <si>
    <t>127</t>
  </si>
  <si>
    <t>7592500445R</t>
  </si>
  <si>
    <t>Diagnostická zařízení - panel  MODIAG</t>
  </si>
  <si>
    <t>66901106</t>
  </si>
  <si>
    <t>7592500446R</t>
  </si>
  <si>
    <t>Diagnostická zařízení SW adresný diagnostiky Modiag</t>
  </si>
  <si>
    <t>2032432905</t>
  </si>
  <si>
    <t>129</t>
  </si>
  <si>
    <t>7592500447R</t>
  </si>
  <si>
    <t>Diagnostická zařízení ETIC XSLAN+2400 router2 SHDSL</t>
  </si>
  <si>
    <t>967678184</t>
  </si>
  <si>
    <t>130</t>
  </si>
  <si>
    <t>7592500448R</t>
  </si>
  <si>
    <t>Diagnostická zařízení ETH oddělení 4kV Starmon</t>
  </si>
  <si>
    <t>1724270343</t>
  </si>
  <si>
    <t>131</t>
  </si>
  <si>
    <t>7591300310</t>
  </si>
  <si>
    <t>Zámky Kroužek na zámkové klíče  (HM0404199140000)</t>
  </si>
  <si>
    <t>18461640</t>
  </si>
  <si>
    <t>132</t>
  </si>
  <si>
    <t>7591300300</t>
  </si>
  <si>
    <t>Zámky Štítek na klíče tříhranný  (HM0404199130000)</t>
  </si>
  <si>
    <t>1150083949</t>
  </si>
  <si>
    <t>133</t>
  </si>
  <si>
    <t>7591300240</t>
  </si>
  <si>
    <t>Zámky Štítek na klíče čtvercový  (HM0404199070000)</t>
  </si>
  <si>
    <t>374422662</t>
  </si>
  <si>
    <t>134</t>
  </si>
  <si>
    <t>7591300200</t>
  </si>
  <si>
    <t>Zámky Zámek výměn.jednoduchý univerzální (HM0404156060000)</t>
  </si>
  <si>
    <t>-792516223</t>
  </si>
  <si>
    <t>135</t>
  </si>
  <si>
    <t>7591300208</t>
  </si>
  <si>
    <t>Zámky Zámek výměn.kontrolní univerzální (HM0404156070000)</t>
  </si>
  <si>
    <t>-181603099</t>
  </si>
  <si>
    <t>136</t>
  </si>
  <si>
    <t>7591300210</t>
  </si>
  <si>
    <t>Zámky Zámek výměn.kontr.odtlačný univerzální (HM0404156090000)</t>
  </si>
  <si>
    <t>-1758725001</t>
  </si>
  <si>
    <t>137</t>
  </si>
  <si>
    <t>7591300190</t>
  </si>
  <si>
    <t>Zámky Skříň ochranná ČD  (HM0404156050000)</t>
  </si>
  <si>
    <t>166113606</t>
  </si>
  <si>
    <t>138</t>
  </si>
  <si>
    <t>7592820400</t>
  </si>
  <si>
    <t>Součásti výstražníku Clona sluneční  (HM0404070991606)</t>
  </si>
  <si>
    <t>1317701385</t>
  </si>
  <si>
    <t>139</t>
  </si>
  <si>
    <t>7590720515</t>
  </si>
  <si>
    <t>Součásti světelných návěstidel Žárovka SIG 1820 12V 20/20W, dvouvláknová (HM0347260050001)</t>
  </si>
  <si>
    <t>206987973</t>
  </si>
  <si>
    <t>140</t>
  </si>
  <si>
    <t>7592820410</t>
  </si>
  <si>
    <t>Součásti výstražníku Stínítko  (CV708280005)</t>
  </si>
  <si>
    <t>1795781405</t>
  </si>
  <si>
    <t>141</t>
  </si>
  <si>
    <t>7592820570</t>
  </si>
  <si>
    <t>Součásti výstražníku Filtr bílý s vložkou D210 (HM0404970990065)</t>
  </si>
  <si>
    <t>1249808580</t>
  </si>
  <si>
    <t>142</t>
  </si>
  <si>
    <t>7593330040</t>
  </si>
  <si>
    <t>Výměnné díly Relé NMŠ 1-2000 (HM0404221990407)</t>
  </si>
  <si>
    <t>-2079577433</t>
  </si>
  <si>
    <t>143</t>
  </si>
  <si>
    <t>7491652040</t>
  </si>
  <si>
    <t>Montáž vnějšího uzemnění zemnící tyče z pozinkované oceli (FeZn), délky do 2 m</t>
  </si>
  <si>
    <t>245832802</t>
  </si>
  <si>
    <t>144</t>
  </si>
  <si>
    <t>7492756030</t>
  </si>
  <si>
    <t>Pomocné práce pro montáž kabelů vyhledání stávajících kabelů ( měření, sonda )</t>
  </si>
  <si>
    <t>171295802</t>
  </si>
  <si>
    <t>145</t>
  </si>
  <si>
    <t>7498150520</t>
  </si>
  <si>
    <t>Vyhotovení výchozí revizní zprávy pro opravné práce pro objem investičních nákladů přes 500 000 do 1 000 000 Kč</t>
  </si>
  <si>
    <t>-1691508570</t>
  </si>
  <si>
    <t>146</t>
  </si>
  <si>
    <t>7498150525</t>
  </si>
  <si>
    <t>Vyhotovení výchozí revizní zprávy příplatek za každých dalších i započatých 500 000 Kč přes 1 000 000 Kč</t>
  </si>
  <si>
    <t>317291708</t>
  </si>
  <si>
    <t>147</t>
  </si>
  <si>
    <t>7498351510</t>
  </si>
  <si>
    <t>Vyhotovení zprávy o posouzení bezpečnosti (rizik) včetně analýzy a hodnocení rizik</t>
  </si>
  <si>
    <t>260629902</t>
  </si>
  <si>
    <t>148</t>
  </si>
  <si>
    <t>7498451010</t>
  </si>
  <si>
    <t>Měření zemničů zemních odporů - zemniče prvního nebo samostatného</t>
  </si>
  <si>
    <t>1279294359</t>
  </si>
  <si>
    <t>149</t>
  </si>
  <si>
    <t>7499151010</t>
  </si>
  <si>
    <t>Dokončovací práce na elektrickém zařízení</t>
  </si>
  <si>
    <t>hod</t>
  </si>
  <si>
    <t>-2046314671</t>
  </si>
  <si>
    <t>150</t>
  </si>
  <si>
    <t>7499151030</t>
  </si>
  <si>
    <t>Dokončovací práce zkušební provoz</t>
  </si>
  <si>
    <t>-1929411223</t>
  </si>
  <si>
    <t>151</t>
  </si>
  <si>
    <t>7499151040</t>
  </si>
  <si>
    <t>Dokončovací práce zaškolení obsluhy</t>
  </si>
  <si>
    <t>1846301003</t>
  </si>
  <si>
    <t>154</t>
  </si>
  <si>
    <t>7590125030</t>
  </si>
  <si>
    <t>Montáž skříně PSK, SKP, SPP</t>
  </si>
  <si>
    <t>1317507971</t>
  </si>
  <si>
    <t>157</t>
  </si>
  <si>
    <t>7590145056</t>
  </si>
  <si>
    <t>Montáž závěru kabelového zabezpečovacího na betonový sloupek UPMP</t>
  </si>
  <si>
    <t>-1195472739</t>
  </si>
  <si>
    <t>158</t>
  </si>
  <si>
    <t>7590155046</t>
  </si>
  <si>
    <t>Montáž pasivní ochrany pro omezení atmosférických vlivů u neelektrizovaných tratí dvojité včetně uzemnění</t>
  </si>
  <si>
    <t>-665238441</t>
  </si>
  <si>
    <t>160</t>
  </si>
  <si>
    <t>7590305010</t>
  </si>
  <si>
    <t>Montáž pomocného stavědla</t>
  </si>
  <si>
    <t>CS ÚRS 2020 02</t>
  </si>
  <si>
    <t>169514947</t>
  </si>
  <si>
    <t>161</t>
  </si>
  <si>
    <t>7590415344</t>
  </si>
  <si>
    <t>Montáž štítku a kroužku na klíče</t>
  </si>
  <si>
    <t>-1447931514</t>
  </si>
  <si>
    <t>163</t>
  </si>
  <si>
    <t>7590525230</t>
  </si>
  <si>
    <t>Montáž kabelu návěstního volně uloženého s jádrem 1 mm Cu TCEKEZE, TCEKFE, TCEKPFLEY, TCEKPFLEZE do 7 P</t>
  </si>
  <si>
    <t>889688980</t>
  </si>
  <si>
    <t>164</t>
  </si>
  <si>
    <t>7590525231</t>
  </si>
  <si>
    <t>Montáž kabelu návěstního volně uloženého s jádrem 1 mm Cu TCEKEZE, TCEKFE, TCEKPFLEY, TCEKPFLEZE do 16 P</t>
  </si>
  <si>
    <t>-959471218</t>
  </si>
  <si>
    <t>165</t>
  </si>
  <si>
    <t>7590525232</t>
  </si>
  <si>
    <t>Montáž kabelu návěstního volně uloženého s jádrem 1 mm Cu TCEKEZE, TCEKFE, TCEKPFLEY, TCEKPFLEZE do 30 P</t>
  </si>
  <si>
    <t>131195554</t>
  </si>
  <si>
    <t>166</t>
  </si>
  <si>
    <t>7590525233</t>
  </si>
  <si>
    <t>Montáž kabelu návěstního volně uloženého s jádrem 1 mm Cu TCEKEZE, TCEKFE, TCEKPFLEY, TCEKPFLEZE do 61 P</t>
  </si>
  <si>
    <t>-1918992675</t>
  </si>
  <si>
    <t>167</t>
  </si>
  <si>
    <t>7590525558</t>
  </si>
  <si>
    <t>Montáž smršťovací spojky Raychem bez pancíře na dvouplášťovém celoplastovém kabelu do 10 žil</t>
  </si>
  <si>
    <t>2105022626</t>
  </si>
  <si>
    <t>168</t>
  </si>
  <si>
    <t>7590525559</t>
  </si>
  <si>
    <t>Montáž smršťovací spojky Raychem bez pancíře na dvouplášťovém celoplastovém kabelu do 20 žil</t>
  </si>
  <si>
    <t>881680236</t>
  </si>
  <si>
    <t>169</t>
  </si>
  <si>
    <t>7590525560</t>
  </si>
  <si>
    <t>Montáž smršťovací spojky Raychem bez pancíře na dvouplášťovém celoplastovém kabelu do 32 žil</t>
  </si>
  <si>
    <t>815110857</t>
  </si>
  <si>
    <t>170</t>
  </si>
  <si>
    <t>7590525562</t>
  </si>
  <si>
    <t>Montáž smršťovací spojky Raychem bez pancíře na dvouplášťovém celoplastovém kabelu do 60 žil</t>
  </si>
  <si>
    <t>-201290438</t>
  </si>
  <si>
    <t>171</t>
  </si>
  <si>
    <t>7590525564</t>
  </si>
  <si>
    <t>Montáž smršťovací spojky Raychem bez pancíře na dvouplášťovém celoplastovém kabelu do 100 žil</t>
  </si>
  <si>
    <t>1735461056</t>
  </si>
  <si>
    <t>172</t>
  </si>
  <si>
    <t>7590545040</t>
  </si>
  <si>
    <t>Uložení propojovací šňůry do žlabového rozvodu zabezpečovací ústředny</t>
  </si>
  <si>
    <t>87003900</t>
  </si>
  <si>
    <t>173</t>
  </si>
  <si>
    <t>7590545050</t>
  </si>
  <si>
    <t>Uložení kabelu CYKY do žlabového rozvodu zabezpečovací ústředny do 4 x 10 mm</t>
  </si>
  <si>
    <t>-446416142</t>
  </si>
  <si>
    <t>174</t>
  </si>
  <si>
    <t>7590545080</t>
  </si>
  <si>
    <t>Ukončení vodičů a lan do D 16 mm2</t>
  </si>
  <si>
    <t>úsek</t>
  </si>
  <si>
    <t>488147573</t>
  </si>
  <si>
    <t>175</t>
  </si>
  <si>
    <t>7590545082</t>
  </si>
  <si>
    <t>Ukončení vodičů a lan do D 50 mm2</t>
  </si>
  <si>
    <t>1228346393</t>
  </si>
  <si>
    <t>176</t>
  </si>
  <si>
    <t>7590545090</t>
  </si>
  <si>
    <t>Připevnění ranžírovacího oka</t>
  </si>
  <si>
    <t>1839474609</t>
  </si>
  <si>
    <t>177</t>
  </si>
  <si>
    <t>7590545140</t>
  </si>
  <si>
    <t>Příprava kabelu na rošt do 10 žil</t>
  </si>
  <si>
    <t>1016613368</t>
  </si>
  <si>
    <t>178</t>
  </si>
  <si>
    <t>7590545142</t>
  </si>
  <si>
    <t>Příprava kabelu na rošt do 30 žil</t>
  </si>
  <si>
    <t>1619663702</t>
  </si>
  <si>
    <t>179</t>
  </si>
  <si>
    <t>7590555014</t>
  </si>
  <si>
    <t>Zhotovení formy kabelové na kabel do 15x2</t>
  </si>
  <si>
    <t>-128111116</t>
  </si>
  <si>
    <t>180</t>
  </si>
  <si>
    <t>7590555132</t>
  </si>
  <si>
    <t>Montáž forma pro kabely TCEKPFLE, TCEKPFLEY, TCEKPFLEZE, TCEKPFLEZY do 3 P 1,0</t>
  </si>
  <si>
    <t>570684545</t>
  </si>
  <si>
    <t>181</t>
  </si>
  <si>
    <t>7590555134</t>
  </si>
  <si>
    <t>Montáž forma pro kabely TCEKPFLE, TCEKPFLEY, TCEKPFLEZE, TCEKPFLEZY do 4 P 1,0</t>
  </si>
  <si>
    <t>-187182906</t>
  </si>
  <si>
    <t>182</t>
  </si>
  <si>
    <t>7590555136</t>
  </si>
  <si>
    <t>Montáž forma pro kabely TCEKPFLE, TCEKPFLEY, TCEKPFLEZE, TCEKPFLEZY do 7 P 1,0</t>
  </si>
  <si>
    <t>-512008158</t>
  </si>
  <si>
    <t>183</t>
  </si>
  <si>
    <t>7590555138</t>
  </si>
  <si>
    <t>Montáž forma pro kabely TCEKPFLE, TCEKPFLEY, TCEKPFLEZE, TCEKPFLEZY do 12 P 1,0</t>
  </si>
  <si>
    <t>-238335147</t>
  </si>
  <si>
    <t>184</t>
  </si>
  <si>
    <t>7590555140</t>
  </si>
  <si>
    <t>Montáž forma pro kabely TCEKPFLE, TCEKPFLEY, TCEKPFLEZE, TCEKPFLEZY do 16 P 1,0</t>
  </si>
  <si>
    <t>-484619652</t>
  </si>
  <si>
    <t>185</t>
  </si>
  <si>
    <t>7590555142</t>
  </si>
  <si>
    <t>Montáž forma pro kabely TCEKPFLE, TCEKPFLEY, TCEKPFLEZE, TCEKPFLEZY do 24 P 1,0</t>
  </si>
  <si>
    <t>1833684504</t>
  </si>
  <si>
    <t>186</t>
  </si>
  <si>
    <t>7590555144</t>
  </si>
  <si>
    <t>Montáž forma pro kabely TCEKPFLE, TCEKPFLEY, TCEKPFLEZE, TCEKPFLEZY do 30 P 1,0</t>
  </si>
  <si>
    <t>-1307402879</t>
  </si>
  <si>
    <t>187</t>
  </si>
  <si>
    <t>7590555146</t>
  </si>
  <si>
    <t>Montáž forma pro kabely TCEKPFLE, TCEKPFLEY, TCEKPFLEZE, TCEKPFLEZY do 48 P 1,0</t>
  </si>
  <si>
    <t>438257747</t>
  </si>
  <si>
    <t>188</t>
  </si>
  <si>
    <t>7590555148</t>
  </si>
  <si>
    <t>Montáž forma pro kabely TCEKPFLE, TCEKPFLEY, TCEKPFLEZE, TCEKPFLEZY do 61 P 1,0</t>
  </si>
  <si>
    <t>-989362027</t>
  </si>
  <si>
    <t>189</t>
  </si>
  <si>
    <t>7590615150</t>
  </si>
  <si>
    <t>Montáž provizorní indikační desky</t>
  </si>
  <si>
    <t>1265090073</t>
  </si>
  <si>
    <t>190</t>
  </si>
  <si>
    <t>7590715032</t>
  </si>
  <si>
    <t>Montáž světelného návěstidla jednostranného stožárového se 2 svítilnami</t>
  </si>
  <si>
    <t>-1256372747</t>
  </si>
  <si>
    <t>191</t>
  </si>
  <si>
    <t>7590715034</t>
  </si>
  <si>
    <t>Montáž světelného návěstidla jednostranného stožárového se 3 svítilnami</t>
  </si>
  <si>
    <t>-1258940402</t>
  </si>
  <si>
    <t>192</t>
  </si>
  <si>
    <t>7590715036</t>
  </si>
  <si>
    <t>Montáž světelného návěstidla jednostranného stožárového se 4 svítilnami</t>
  </si>
  <si>
    <t>-2029936163</t>
  </si>
  <si>
    <t>193</t>
  </si>
  <si>
    <t>7590715042</t>
  </si>
  <si>
    <t>Montáž světelného návěstidla jednostranného stožárového s 5 svítilnami</t>
  </si>
  <si>
    <t>543323710</t>
  </si>
  <si>
    <t>194</t>
  </si>
  <si>
    <t>7590715190</t>
  </si>
  <si>
    <t>Montáž zkušebního návěstidla na zeď pomocí nosné konstrukce dle 19/85</t>
  </si>
  <si>
    <t>-767346370</t>
  </si>
  <si>
    <t>195</t>
  </si>
  <si>
    <t>7590715200</t>
  </si>
  <si>
    <t>Zapojení zkušebního návěstidla</t>
  </si>
  <si>
    <t>1227921377</t>
  </si>
  <si>
    <t>196</t>
  </si>
  <si>
    <t>7590717200</t>
  </si>
  <si>
    <t>Odpojení zkušebního návěstidla</t>
  </si>
  <si>
    <t>623907350</t>
  </si>
  <si>
    <t>197</t>
  </si>
  <si>
    <t>7590725040</t>
  </si>
  <si>
    <t>Montáž doplňujících součástí ke světelnému návěstidlu označovacího pásu velkého</t>
  </si>
  <si>
    <t>1332345317</t>
  </si>
  <si>
    <t>198</t>
  </si>
  <si>
    <t>7590725046</t>
  </si>
  <si>
    <t>Montáž doplňujících součástí ke světelnému návěstidlu označovacího štítku</t>
  </si>
  <si>
    <t>1901632759</t>
  </si>
  <si>
    <t>199</t>
  </si>
  <si>
    <t>7590725054</t>
  </si>
  <si>
    <t>Montáž doplňujících součástí ke světelnému návěstidlu zneplatnění návěstidla</t>
  </si>
  <si>
    <t>-1689304211</t>
  </si>
  <si>
    <t>200</t>
  </si>
  <si>
    <t>7590725070</t>
  </si>
  <si>
    <t>Zatmelení skříně návěstního transformátoru</t>
  </si>
  <si>
    <t>1449082657</t>
  </si>
  <si>
    <t>201</t>
  </si>
  <si>
    <t>7590725140</t>
  </si>
  <si>
    <t>Situování stožáru návěstidla nebo výstražníku přejezdového zařízení</t>
  </si>
  <si>
    <t>1182039423</t>
  </si>
  <si>
    <t>203</t>
  </si>
  <si>
    <t>7591013080</t>
  </si>
  <si>
    <t>Doregulování vzdálenosti elektromotorického přestavníku připevňovací soupravou při nesouměrnosti přestavného pohybu</t>
  </si>
  <si>
    <t>1884227771</t>
  </si>
  <si>
    <t>204</t>
  </si>
  <si>
    <t>7591015034</t>
  </si>
  <si>
    <t>Montáž elektromotorického přestavníku na výhybce s kontrolou jazyků s upevněním kloubovým na koleji</t>
  </si>
  <si>
    <t>1942347524</t>
  </si>
  <si>
    <t>205</t>
  </si>
  <si>
    <t>7591015062</t>
  </si>
  <si>
    <t>Připojení elektromotorického přestavníku na výhybku s kontrolou jazyků</t>
  </si>
  <si>
    <t>177672080</t>
  </si>
  <si>
    <t>206</t>
  </si>
  <si>
    <t>7591055010</t>
  </si>
  <si>
    <t>Montáž krytu přestavníku úplného</t>
  </si>
  <si>
    <t>1488380831</t>
  </si>
  <si>
    <t>207</t>
  </si>
  <si>
    <t>7591085020</t>
  </si>
  <si>
    <t>Montáž upevňovací soupravy s upevněním na koleji</t>
  </si>
  <si>
    <t>-1829072308</t>
  </si>
  <si>
    <t>208</t>
  </si>
  <si>
    <t>7591095010</t>
  </si>
  <si>
    <t>Dodatečná montáž ohrazení pro elekromotorický přestavník s plastovou ohrádkou</t>
  </si>
  <si>
    <t>-1767032560</t>
  </si>
  <si>
    <t>209</t>
  </si>
  <si>
    <t>7591305010</t>
  </si>
  <si>
    <t>Montáž zámku výměnového jednoduchého</t>
  </si>
  <si>
    <t>518241730</t>
  </si>
  <si>
    <t>210</t>
  </si>
  <si>
    <t>7591305014</t>
  </si>
  <si>
    <t>Montáž zámku výměnového kontrolního</t>
  </si>
  <si>
    <t>1105791308</t>
  </si>
  <si>
    <t>211</t>
  </si>
  <si>
    <t>7591305016</t>
  </si>
  <si>
    <t>Montáž zámku výměnového kontrolního odtlačného</t>
  </si>
  <si>
    <t>429077262</t>
  </si>
  <si>
    <t>212</t>
  </si>
  <si>
    <t>7591305120</t>
  </si>
  <si>
    <t>Montáž zámku elektromagnetického venkovního stejnosměrného nebo 1 fázového</t>
  </si>
  <si>
    <t>-1120751989</t>
  </si>
  <si>
    <t>213</t>
  </si>
  <si>
    <t>7591305160</t>
  </si>
  <si>
    <t>Přetypování zámku</t>
  </si>
  <si>
    <t>1051844439</t>
  </si>
  <si>
    <t>217</t>
  </si>
  <si>
    <t>7591505110</t>
  </si>
  <si>
    <t>Kompletace, propojení a testování elektronické výstroje PZZ</t>
  </si>
  <si>
    <t>1819572616</t>
  </si>
  <si>
    <t>218</t>
  </si>
  <si>
    <t>7592005052</t>
  </si>
  <si>
    <t>Montáž počítacího bodu (senzoru) RSR 180 s převodníkem MegaPN</t>
  </si>
  <si>
    <t>931698056</t>
  </si>
  <si>
    <t>219</t>
  </si>
  <si>
    <t>7592305030</t>
  </si>
  <si>
    <t>Montáž transformátoru oddělovacího do 5 kVA</t>
  </si>
  <si>
    <t>-227638021</t>
  </si>
  <si>
    <t>220</t>
  </si>
  <si>
    <t>7592505010</t>
  </si>
  <si>
    <t>Montáž vybavení servisního a diagnostického pracoviště</t>
  </si>
  <si>
    <t>1517229203</t>
  </si>
  <si>
    <t>221</t>
  </si>
  <si>
    <t>7592505120</t>
  </si>
  <si>
    <t>Zhotovení pracoviště DLA diagnostiky</t>
  </si>
  <si>
    <t>-2061652086</t>
  </si>
  <si>
    <t>222</t>
  </si>
  <si>
    <t>7592605010</t>
  </si>
  <si>
    <t>Instalace SW do PC</t>
  </si>
  <si>
    <t>1477829018</t>
  </si>
  <si>
    <t>223</t>
  </si>
  <si>
    <t>7592605020</t>
  </si>
  <si>
    <t>Konfigurace SW v PC</t>
  </si>
  <si>
    <t>1779647547</t>
  </si>
  <si>
    <t>227</t>
  </si>
  <si>
    <t>7592905032</t>
  </si>
  <si>
    <t>Montáž bloku baterie olověné 2 V a 4 V kapacity přes 200 Ah</t>
  </si>
  <si>
    <t>-1659920683</t>
  </si>
  <si>
    <t>228</t>
  </si>
  <si>
    <t>7593005022</t>
  </si>
  <si>
    <t>Montáž dobíječe, usměrňovače, napáječe skříňového vysokého</t>
  </si>
  <si>
    <t>-620996470</t>
  </si>
  <si>
    <t>229</t>
  </si>
  <si>
    <t>7593315160</t>
  </si>
  <si>
    <t>Montáž žlabu skříňové provedení řadového</t>
  </si>
  <si>
    <t>719020679</t>
  </si>
  <si>
    <t>230</t>
  </si>
  <si>
    <t>7593315162</t>
  </si>
  <si>
    <t>Montáž žlabu skříňové provedení meziřadového</t>
  </si>
  <si>
    <t>2101993691</t>
  </si>
  <si>
    <t>231</t>
  </si>
  <si>
    <t>7593315212</t>
  </si>
  <si>
    <t>Montáž skříně pro elektronické ŽZZ</t>
  </si>
  <si>
    <t>-1294889048</t>
  </si>
  <si>
    <t>232</t>
  </si>
  <si>
    <t>7593315388</t>
  </si>
  <si>
    <t>Montáž panelu diagnostiky PZZ</t>
  </si>
  <si>
    <t>2027503832</t>
  </si>
  <si>
    <t>233</t>
  </si>
  <si>
    <t>7593315425</t>
  </si>
  <si>
    <t>Zhotovení jednoho zapojení při volné vazbě</t>
  </si>
  <si>
    <t>-2083119607</t>
  </si>
  <si>
    <t>234</t>
  </si>
  <si>
    <t>7593505134</t>
  </si>
  <si>
    <t>Zakrytí kabelu resp. trubek výstražnou folií (bez folie)</t>
  </si>
  <si>
    <t>935857013</t>
  </si>
  <si>
    <t>235</t>
  </si>
  <si>
    <t>7593505270</t>
  </si>
  <si>
    <t>-1608564952</t>
  </si>
  <si>
    <t>236</t>
  </si>
  <si>
    <t>7594305010</t>
  </si>
  <si>
    <t>Montáž součástí počítače náprav vyhodnocovací části</t>
  </si>
  <si>
    <t>-1594154805</t>
  </si>
  <si>
    <t>237</t>
  </si>
  <si>
    <t>7594305015</t>
  </si>
  <si>
    <t>Montáž součástí počítače náprav neoprénové ochranné hadice se soupravou pro upevnění k pražci</t>
  </si>
  <si>
    <t>-1717683995</t>
  </si>
  <si>
    <t>238</t>
  </si>
  <si>
    <t>7594305020</t>
  </si>
  <si>
    <t>Montáž součástí počítače náprav bleskojistkové svorkovnice</t>
  </si>
  <si>
    <t>1882336653</t>
  </si>
  <si>
    <t>239</t>
  </si>
  <si>
    <t>7594305025</t>
  </si>
  <si>
    <t>Montáž součástí počítače náprav přepěťové ochrany napájení</t>
  </si>
  <si>
    <t>792155223</t>
  </si>
  <si>
    <t>240</t>
  </si>
  <si>
    <t>7594305040</t>
  </si>
  <si>
    <t>Montáž součástí počítače náprav upevňovací kolejnicové čelisti SK 140</t>
  </si>
  <si>
    <t>956270174</t>
  </si>
  <si>
    <t>241</t>
  </si>
  <si>
    <t>7598095040</t>
  </si>
  <si>
    <t>Zapojení zkušebního kolejového reliéfu pro jedno návěstidlo</t>
  </si>
  <si>
    <t>38540341</t>
  </si>
  <si>
    <t>242</t>
  </si>
  <si>
    <t>7598095045</t>
  </si>
  <si>
    <t>Zapojení zkušebního kolejového reliéfu pro jeden přestavník</t>
  </si>
  <si>
    <t>-525404190</t>
  </si>
  <si>
    <t>243</t>
  </si>
  <si>
    <t>7598095055</t>
  </si>
  <si>
    <t>Zapojení zkušebního kolejového reliéfu pro přejezd, obvody souhlasu, pomocné stavědlo</t>
  </si>
  <si>
    <t>2009065178</t>
  </si>
  <si>
    <t>244</t>
  </si>
  <si>
    <t>7598095060</t>
  </si>
  <si>
    <t>Přezkoušení tabule na zavěšování klíčů</t>
  </si>
  <si>
    <t>-2036453479</t>
  </si>
  <si>
    <t>245</t>
  </si>
  <si>
    <t>7598095070</t>
  </si>
  <si>
    <t>Přezkoušení a regulace elektromotorového přestavníku</t>
  </si>
  <si>
    <t>-1222828393</t>
  </si>
  <si>
    <t>246</t>
  </si>
  <si>
    <t>7598095075</t>
  </si>
  <si>
    <t>Přezkoušení a regulace proudokruhu světelných návěstidel</t>
  </si>
  <si>
    <t>2075897506</t>
  </si>
  <si>
    <t>247</t>
  </si>
  <si>
    <t>7598095085</t>
  </si>
  <si>
    <t>Přezkoušení a regulace senzoru počítacího bodu</t>
  </si>
  <si>
    <t>-868356850</t>
  </si>
  <si>
    <t>248</t>
  </si>
  <si>
    <t>7598095090</t>
  </si>
  <si>
    <t>Přezkoušení a regulace počítače náprav včetně vyhotovení protokolu za 1 úsek</t>
  </si>
  <si>
    <t>-855080275</t>
  </si>
  <si>
    <t>249</t>
  </si>
  <si>
    <t>7598095125</t>
  </si>
  <si>
    <t>Přezkoušení a regulace diagnostiky</t>
  </si>
  <si>
    <t>1886495467</t>
  </si>
  <si>
    <t>250</t>
  </si>
  <si>
    <t>7598095160</t>
  </si>
  <si>
    <t>Přezkoušení a regulace obvodů elektromagnetického zámku</t>
  </si>
  <si>
    <t>-2021993071</t>
  </si>
  <si>
    <t>251</t>
  </si>
  <si>
    <t>7598095165</t>
  </si>
  <si>
    <t>Přezkoušení a regulace obvodů řadiče pomocného stavědla</t>
  </si>
  <si>
    <t>93582972</t>
  </si>
  <si>
    <t>252</t>
  </si>
  <si>
    <t>7598095185</t>
  </si>
  <si>
    <t>Přezkoušení vlakových cest (vlakových i posunových) za 1 vlakovou cestu</t>
  </si>
  <si>
    <t>1907534835</t>
  </si>
  <si>
    <t>253</t>
  </si>
  <si>
    <t>7598095225</t>
  </si>
  <si>
    <t>Kapacitní zkouška baterie staniční (bez ohledu na počet článků)</t>
  </si>
  <si>
    <t>-199171588</t>
  </si>
  <si>
    <t>254</t>
  </si>
  <si>
    <t>7598095345</t>
  </si>
  <si>
    <t>Aktivace MÚ DISTA</t>
  </si>
  <si>
    <t>-764323573</t>
  </si>
  <si>
    <t>255</t>
  </si>
  <si>
    <t>7598095390</t>
  </si>
  <si>
    <t>Příprava ke komplexním zkouškám za 1 jízdní cestu do 30 výhybek</t>
  </si>
  <si>
    <t>-213872720</t>
  </si>
  <si>
    <t>7598095435</t>
  </si>
  <si>
    <t>Příprava ke komplexním zkouškám automatických přejezdových zabezpečovacích zařízení se závorami jednokolejné</t>
  </si>
  <si>
    <t>-1175326860</t>
  </si>
  <si>
    <t>257</t>
  </si>
  <si>
    <t>7598095460</t>
  </si>
  <si>
    <t>Komplexní zkouška za 1 jízdní cestu do 30 výhybek</t>
  </si>
  <si>
    <t>-717635327</t>
  </si>
  <si>
    <t>258</t>
  </si>
  <si>
    <t>7598095505</t>
  </si>
  <si>
    <t>Komplexní zkouška automatických přejezdových zabezpečovacích zařízení se závorami jednokolejné</t>
  </si>
  <si>
    <t>941664379</t>
  </si>
  <si>
    <t>259</t>
  </si>
  <si>
    <t>7598095515</t>
  </si>
  <si>
    <t>Komplexní zkouška automatických přejezdových zabezpečovacích zařízení bez závor jednokolejné</t>
  </si>
  <si>
    <t>-1395596142</t>
  </si>
  <si>
    <t>260</t>
  </si>
  <si>
    <t>7598095520</t>
  </si>
  <si>
    <t>Komplexní zkouška automatických přejezdových zabezpečovacích zařízení bez závor dvoukolejné</t>
  </si>
  <si>
    <t>1616364838</t>
  </si>
  <si>
    <t>261</t>
  </si>
  <si>
    <t>7598095546</t>
  </si>
  <si>
    <t>Vyhotovení protokolu UTZ pro SZZ reléové a elektronické do 10 výhybkových jednotek</t>
  </si>
  <si>
    <t>-533381618</t>
  </si>
  <si>
    <t>262</t>
  </si>
  <si>
    <t>7598095550</t>
  </si>
  <si>
    <t>Vyhotovení protokolu UTZ pro PZZ bez závor jedna kolej</t>
  </si>
  <si>
    <t>943384940</t>
  </si>
  <si>
    <t>263</t>
  </si>
  <si>
    <t>7598095555</t>
  </si>
  <si>
    <t>Vyhotovení protokolu UTZ pro PZZ bez závor dvě a více kolejí</t>
  </si>
  <si>
    <t>1265730984</t>
  </si>
  <si>
    <t>264</t>
  </si>
  <si>
    <t>7598095560</t>
  </si>
  <si>
    <t>Vyhotovení protokolu UTZ pro PZZ se závorou jedna kolej</t>
  </si>
  <si>
    <t>786598610</t>
  </si>
  <si>
    <t>265</t>
  </si>
  <si>
    <t>7598095700</t>
  </si>
  <si>
    <t>Dozor pracovníků provozovatele při práci na živém zařízení</t>
  </si>
  <si>
    <t>-1515744735</t>
  </si>
  <si>
    <t>266</t>
  </si>
  <si>
    <t>75B211R</t>
  </si>
  <si>
    <t>JEDNOTNÉ OVLÁDACÍ PRACOVIŠTĚ (JOP), TECHNOLOGIE, NEZÁLOHOVANÉ - DODÁVKA</t>
  </si>
  <si>
    <t>KUS</t>
  </si>
  <si>
    <t>1546995833</t>
  </si>
  <si>
    <t>267</t>
  </si>
  <si>
    <t>75B217R</t>
  </si>
  <si>
    <t>JEDNOTNÉ OVLÁDACÍ PRACOVIŠTĚ (JOP), TECHNOLOGIE, NEZÁLOHOVANÉ - MONTÁŽ</t>
  </si>
  <si>
    <t>-1594519376</t>
  </si>
  <si>
    <t>268</t>
  </si>
  <si>
    <t>75B261R</t>
  </si>
  <si>
    <t>NÁBYTEK PRO JOP A SERVISNÍ A DIAGNOSTICKÉ PRACOVIŠTĚ - STOLY PEVNÉ PRO JEDNO PRACOVIŠTĚ - DODÁVKA</t>
  </si>
  <si>
    <t>837019496</t>
  </si>
  <si>
    <t>269</t>
  </si>
  <si>
    <t>75B267R</t>
  </si>
  <si>
    <t>NÁBYTEK PRO JOP A SERVISNÍ A DIAGNOSTICKÉ PRACOVIŠTĚ - STOLY PEVNÉ PRO JEDNO PRACOVIŠTĚ - MONTÁŽ</t>
  </si>
  <si>
    <t>-745554508</t>
  </si>
  <si>
    <t>270</t>
  </si>
  <si>
    <t>75B911R</t>
  </si>
  <si>
    <t>ZÁKLADNÍ SW ELEKTRONICKÉHO STAVĚDLA S RELÉOVÝM ROZHRANÍM - DODÁVKA</t>
  </si>
  <si>
    <t>-476479596</t>
  </si>
  <si>
    <t>271</t>
  </si>
  <si>
    <t>75B937R</t>
  </si>
  <si>
    <t>INDIVIDUÁLNÍ SW ELEKTRONICKÉHO STAVĚDLA S RELÉOVÝM ROZHRANÍM - MONTÁŽ</t>
  </si>
  <si>
    <t>V. J.</t>
  </si>
  <si>
    <t>-870998732</t>
  </si>
  <si>
    <t>272</t>
  </si>
  <si>
    <t>75E321R</t>
  </si>
  <si>
    <t>PŘENOSNÝ POČÍTAČ PRO PŘENOS DAT Z ELEKTRONICKÉHO STAVĚDLA</t>
  </si>
  <si>
    <t>-1533676232</t>
  </si>
  <si>
    <t>273</t>
  </si>
  <si>
    <t>9902200800</t>
  </si>
  <si>
    <t>Doprava dodávek zhotovitele, dodávek objednatele nebo výzisku mechanizací přes 3,5 t objemnějšího kusového materiálu do 150 km</t>
  </si>
  <si>
    <t>t</t>
  </si>
  <si>
    <t>-611647506</t>
  </si>
  <si>
    <t>274</t>
  </si>
  <si>
    <t>9903100200</t>
  </si>
  <si>
    <t>Přeprava mechanizace na místo prováděných prací o hmotnosti do 12 t do 200 km</t>
  </si>
  <si>
    <t>80684397</t>
  </si>
  <si>
    <t>275</t>
  </si>
  <si>
    <t>9903200200</t>
  </si>
  <si>
    <t>Přeprava mechanizace na místo prováděných prací o hmotnosti přes 12 t do 200 km</t>
  </si>
  <si>
    <t>495740138</t>
  </si>
  <si>
    <t>276</t>
  </si>
  <si>
    <t>9909000100</t>
  </si>
  <si>
    <t>Poplatek za uložení suti nebo hmot na oficiální skládku</t>
  </si>
  <si>
    <t>1519889095</t>
  </si>
  <si>
    <t>277</t>
  </si>
  <si>
    <t>9909000200</t>
  </si>
  <si>
    <t>Poplatek za uložení nebezpečného odpadu na oficiální skládku</t>
  </si>
  <si>
    <t>-1297141152</t>
  </si>
  <si>
    <t>HSV</t>
  </si>
  <si>
    <t>Práce a dodávky HSV</t>
  </si>
  <si>
    <t>Komunikace pozemní</t>
  </si>
  <si>
    <t>OST</t>
  </si>
  <si>
    <t>Ostatní</t>
  </si>
  <si>
    <t>278</t>
  </si>
  <si>
    <t>7590417010</t>
  </si>
  <si>
    <t>Demontáž hradlové skříně řídícího přístroje 8 polí</t>
  </si>
  <si>
    <t>-305392886</t>
  </si>
  <si>
    <t>279</t>
  </si>
  <si>
    <t>7590417020</t>
  </si>
  <si>
    <t>Demontáž hradlové skříně stavědla do 6 polí</t>
  </si>
  <si>
    <t>697366515</t>
  </si>
  <si>
    <t>280</t>
  </si>
  <si>
    <t>7590417416</t>
  </si>
  <si>
    <t>Demontáž tabule na zavěšování klíčů</t>
  </si>
  <si>
    <t>-429155870</t>
  </si>
  <si>
    <t>281</t>
  </si>
  <si>
    <t>7590427010</t>
  </si>
  <si>
    <t>Demontáž zámku ústředního 2 : 1</t>
  </si>
  <si>
    <t>-1714606550</t>
  </si>
  <si>
    <t>282</t>
  </si>
  <si>
    <t>7590427014</t>
  </si>
  <si>
    <t>Demontáž zámku ústředního 6 : 4</t>
  </si>
  <si>
    <t>-871224425</t>
  </si>
  <si>
    <t>283</t>
  </si>
  <si>
    <t>7590617150</t>
  </si>
  <si>
    <t>Demontáž provizorní indikační desky</t>
  </si>
  <si>
    <t>-658083684</t>
  </si>
  <si>
    <t>284</t>
  </si>
  <si>
    <t>7590627100R</t>
  </si>
  <si>
    <t xml:space="preserve">Demontáž kolejové desky stavědla </t>
  </si>
  <si>
    <t>1166697397</t>
  </si>
  <si>
    <t>285</t>
  </si>
  <si>
    <t>7590627101R</t>
  </si>
  <si>
    <t>Demontáž kolejové desky zab.zař. v DK</t>
  </si>
  <si>
    <t>-1905867302</t>
  </si>
  <si>
    <t>329</t>
  </si>
  <si>
    <t>7590717032</t>
  </si>
  <si>
    <t>Demontáž světelného návěstidla jednostranného stožárového se 2 svítilnami</t>
  </si>
  <si>
    <t>-612924377</t>
  </si>
  <si>
    <t>330</t>
  </si>
  <si>
    <t>7590717034</t>
  </si>
  <si>
    <t>Demontáž světelného návěstidla jednostranného stožárového se 3 svítilnami</t>
  </si>
  <si>
    <t>388014559</t>
  </si>
  <si>
    <t>286</t>
  </si>
  <si>
    <t>7590717036</t>
  </si>
  <si>
    <t>Demontáž světelného návěstidla jednostranného stožárového se 4 svítilnami</t>
  </si>
  <si>
    <t>1186003169</t>
  </si>
  <si>
    <t>287</t>
  </si>
  <si>
    <t>7590717042</t>
  </si>
  <si>
    <t>Demontáž světelného návěstidla jednostranného stožárového s 5 svítilnami</t>
  </si>
  <si>
    <t>444742920</t>
  </si>
  <si>
    <t>288</t>
  </si>
  <si>
    <t>7590717055R</t>
  </si>
  <si>
    <t>Demontáž světelného návěstidla jednostranného stožárového - demontáž základu TIZ</t>
  </si>
  <si>
    <t>2083113795</t>
  </si>
  <si>
    <t>289</t>
  </si>
  <si>
    <t>7590717056R</t>
  </si>
  <si>
    <t>Demontáž světelného návěstidla jednostranného stožárového - demontáž základu TIIIZ</t>
  </si>
  <si>
    <t>-2099549214</t>
  </si>
  <si>
    <t>290</t>
  </si>
  <si>
    <t>7590717190</t>
  </si>
  <si>
    <t>Demontáž zkušebního návěstidla ze zdi na nosné konstrukci dle 19/85</t>
  </si>
  <si>
    <t>166724117</t>
  </si>
  <si>
    <t>336</t>
  </si>
  <si>
    <t>7590915030</t>
  </si>
  <si>
    <t>Montáž výkolejky ústřední stavěné s návěstním tělesem s přestavníkem mechanickým</t>
  </si>
  <si>
    <t>2019589035</t>
  </si>
  <si>
    <t>337</t>
  </si>
  <si>
    <t>7591305032</t>
  </si>
  <si>
    <t>Montáž zámku výkolekového kontrolního</t>
  </si>
  <si>
    <t>1734393593</t>
  </si>
  <si>
    <t>291</t>
  </si>
  <si>
    <t>7591307010</t>
  </si>
  <si>
    <t>Demontáž zámku výměnového jednoduchého</t>
  </si>
  <si>
    <t>-628236829</t>
  </si>
  <si>
    <t>292</t>
  </si>
  <si>
    <t>7591307014</t>
  </si>
  <si>
    <t>Demontáž zámku výměnového kontrolního</t>
  </si>
  <si>
    <t>-827670937</t>
  </si>
  <si>
    <t>293</t>
  </si>
  <si>
    <t>7591307016</t>
  </si>
  <si>
    <t>Demontáž zámku výměnového kontrolního odtlačného</t>
  </si>
  <si>
    <t>739725557</t>
  </si>
  <si>
    <t>327</t>
  </si>
  <si>
    <t>9902201200</t>
  </si>
  <si>
    <t>Doprava dodávek zhotovitele, dodávek objednatele nebo výzisku mechanizací přes 3,5 t objemnějšího kusového materiálu do 350 km</t>
  </si>
  <si>
    <t>12428344</t>
  </si>
  <si>
    <t>294</t>
  </si>
  <si>
    <t>7592307030</t>
  </si>
  <si>
    <t>Demontáž transformátoru oddělovacího do 5 kVA</t>
  </si>
  <si>
    <t>400616552</t>
  </si>
  <si>
    <t>295</t>
  </si>
  <si>
    <t>7593317010</t>
  </si>
  <si>
    <t>Zrušení jednoho zapojení při volné vazbě</t>
  </si>
  <si>
    <t>-1019455179</t>
  </si>
  <si>
    <t>296</t>
  </si>
  <si>
    <t>7594207010</t>
  </si>
  <si>
    <t>Demontáž stykového transformátoru DT olejového</t>
  </si>
  <si>
    <t>1250066742</t>
  </si>
  <si>
    <t>316</t>
  </si>
  <si>
    <t>7598095547</t>
  </si>
  <si>
    <t>Vyhotovení protokolu UTZ pro SZZ reléové a elektronické za každých dalších 10 výhybkových jednotek</t>
  </si>
  <si>
    <t>-111026242</t>
  </si>
  <si>
    <t>02 - Zemní práce</t>
  </si>
  <si>
    <t>M - Práce a dodávky M</t>
  </si>
  <si>
    <t xml:space="preserve">    46-M - Zemní práce při extr.mont.pracích</t>
  </si>
  <si>
    <t>460010021</t>
  </si>
  <si>
    <t>Vytyčení trasy vedení podzemního v obvodu železniční stanice</t>
  </si>
  <si>
    <t>km</t>
  </si>
  <si>
    <t>749368818</t>
  </si>
  <si>
    <t>460050804</t>
  </si>
  <si>
    <t>Hloubení nezapažených jam pro stožáry ostatních typů ručně v hornině tř 4</t>
  </si>
  <si>
    <t>m3</t>
  </si>
  <si>
    <t>-842243212</t>
  </si>
  <si>
    <t>460150134</t>
  </si>
  <si>
    <t>Hloubení kabelových zapažených i nezapažených rýh ručně š 35 cm, hl 50 cm, v hornině tř 4</t>
  </si>
  <si>
    <t>-1221322159</t>
  </si>
  <si>
    <t>460150174</t>
  </si>
  <si>
    <t>Hloubení kabelových zapažených i nezapažených rýh ručně š 35 cm, hl 90 cm, v hornině tř 4</t>
  </si>
  <si>
    <t>642318235</t>
  </si>
  <si>
    <t>460310105</t>
  </si>
  <si>
    <t>Řízený zemní protlak strojně v hornině tř 1 až 4 hloubky do 6 m vnějšího průměru do 160 mm</t>
  </si>
  <si>
    <t>-1404420458</t>
  </si>
  <si>
    <t>460490013</t>
  </si>
  <si>
    <t>Krytí kabelů výstražnou fólií šířky 34 cm</t>
  </si>
  <si>
    <t>1018526047</t>
  </si>
  <si>
    <t>460560134</t>
  </si>
  <si>
    <t>Zásyp rýh ručně šířky 35 cm, hloubky 50 cm, z horniny třídy 4</t>
  </si>
  <si>
    <t>177168787</t>
  </si>
  <si>
    <t>34575131</t>
  </si>
  <si>
    <t>žlab kabelový s víkem PVC (100x100)</t>
  </si>
  <si>
    <t>-2085043885</t>
  </si>
  <si>
    <t>34575138</t>
  </si>
  <si>
    <t>žlab kabelový s víkem PVC (120x100)</t>
  </si>
  <si>
    <t>-1854504592</t>
  </si>
  <si>
    <t>34575132</t>
  </si>
  <si>
    <t>spojka kabelového žlabu PVC (100x100)</t>
  </si>
  <si>
    <t>-642954807</t>
  </si>
  <si>
    <t>34575139</t>
  </si>
  <si>
    <t>spojka kabelového žlabu PVC (120x100)</t>
  </si>
  <si>
    <t>-1906542265</t>
  </si>
  <si>
    <t>460560174</t>
  </si>
  <si>
    <t>Zásyp rýh ručně šířky 35 cm, hloubky 90 cm, z horniny třídy 4</t>
  </si>
  <si>
    <t>-1661994549</t>
  </si>
  <si>
    <t>460620014</t>
  </si>
  <si>
    <t>Provizorní úprava terénu se zhutněním, v hornině tř 4</t>
  </si>
  <si>
    <t>m2</t>
  </si>
  <si>
    <t>89819</t>
  </si>
  <si>
    <t>Práce a dodávky M</t>
  </si>
  <si>
    <t>46-M</t>
  </si>
  <si>
    <t>Zemní práce při extr.mont.pracích</t>
  </si>
  <si>
    <t>460161242</t>
  </si>
  <si>
    <t>Hloubení kabelových rýh ručně š 50 cm hl 50 cm v hornině tř I skupiny 3</t>
  </si>
  <si>
    <t>1731855196</t>
  </si>
  <si>
    <t>460431252</t>
  </si>
  <si>
    <t>Zásyp kabelových rýh ručně se zhutněním š 50 cm hl 50 cm z horniny tř I skupiny 3</t>
  </si>
  <si>
    <t>-1310683054</t>
  </si>
  <si>
    <t>Část B - Definitivní TZZ žst. Nymburk město - Sadská</t>
  </si>
  <si>
    <t>-38255232</t>
  </si>
  <si>
    <t>-630891334</t>
  </si>
  <si>
    <t>2052381180</t>
  </si>
  <si>
    <t>1450187402</t>
  </si>
  <si>
    <t>496048447</t>
  </si>
  <si>
    <t>86540280</t>
  </si>
  <si>
    <t>-1526739803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</si>
  <si>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</si>
  <si>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-1745165121</t>
  </si>
  <si>
    <t>7598095405</t>
  </si>
  <si>
    <t>Příprava ke komplexním zkouškám hradla pro jedno oddílové návěstidlo a jeden směr - oživení, seřízení a nastavení zařízení s ohledem na postup jeho uvádění do provozu</t>
  </si>
  <si>
    <t>-272713309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</si>
  <si>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</si>
  <si>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</si>
  <si>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693300684</t>
  </si>
  <si>
    <t>7598095580</t>
  </si>
  <si>
    <t>Vyhotovení protokolu UTZ pro TZZ AH s hradlem pro jednu kolej - vykonání prohlídky a zkoušky včetně vyhotovení protokolu podle vyhl. 100/1995 Sb.</t>
  </si>
  <si>
    <t>1161395214</t>
  </si>
  <si>
    <t>Část C - Klimatizace</t>
  </si>
  <si>
    <t>759018 - Klimatizace</t>
  </si>
  <si>
    <t xml:space="preserve">    D1 - Kontrola úniku chladiva klimatizační jednotky</t>
  </si>
  <si>
    <t xml:space="preserve">    D2 - Montáž klimatizační jednotky včetně rozvodů</t>
  </si>
  <si>
    <t>759018</t>
  </si>
  <si>
    <t>7590180020</t>
  </si>
  <si>
    <t>Podstropní klimatizační jednotka (venkovní i vnitřní jednotka)  nad 5kW do 6,9 kW chlazení.</t>
  </si>
  <si>
    <t>934618963</t>
  </si>
  <si>
    <t>7590180040</t>
  </si>
  <si>
    <t>Klimatizace - Ovladač</t>
  </si>
  <si>
    <t>-1478076404</t>
  </si>
  <si>
    <t>7590180060</t>
  </si>
  <si>
    <t>Kompletní technologické vedení ke klimatizaci nad 5kW (CU potrubí 16/10 včetně izolace, potrubí odvodu kondenzátu, přívodní kabel CYKY 3x2,5 a ovládací kabel CYKY 5x1,5)</t>
  </si>
  <si>
    <t>1321842964</t>
  </si>
  <si>
    <t>7590180070</t>
  </si>
  <si>
    <t>Konzole venkovní pro zavěšení klimatizační jednotky</t>
  </si>
  <si>
    <t>-372627641</t>
  </si>
  <si>
    <t>7590180110</t>
  </si>
  <si>
    <t>plyn R410A</t>
  </si>
  <si>
    <t>kg</t>
  </si>
  <si>
    <t>-1261131319</t>
  </si>
  <si>
    <t>7590180120</t>
  </si>
  <si>
    <t>čistící roztok</t>
  </si>
  <si>
    <t>litr</t>
  </si>
  <si>
    <t>1859132008</t>
  </si>
  <si>
    <t>7590180130</t>
  </si>
  <si>
    <t>Out PC board master</t>
  </si>
  <si>
    <t>-491258351</t>
  </si>
  <si>
    <t>7590180200</t>
  </si>
  <si>
    <t>Klimatizace - čerpadlo kondenzátu, provedení mini, průtok 10 l/hod., výtlak 10 m, napájení 230 V 50 Hz.</t>
  </si>
  <si>
    <t>-1982522799</t>
  </si>
  <si>
    <t>7590180210</t>
  </si>
  <si>
    <t>Doplněk pro zimní provoz klimatizací (chlazení)  - proporciální regulátor nebo presostat, vyhřívání kompresoru</t>
  </si>
  <si>
    <t>1149135035</t>
  </si>
  <si>
    <t>7590180300</t>
  </si>
  <si>
    <t>Kniha kontroly úniku chladiva klimatizace</t>
  </si>
  <si>
    <t>2059291633</t>
  </si>
  <si>
    <t>7590183010</t>
  </si>
  <si>
    <t>Servisní prohlídka klimatizační jednotky</t>
  </si>
  <si>
    <t>1420296676</t>
  </si>
  <si>
    <t>D1</t>
  </si>
  <si>
    <t>Kontrola úniku chladiva klimatizační jednotky</t>
  </si>
  <si>
    <t>7590183020</t>
  </si>
  <si>
    <t>dle nařízení EU č. 517/2014</t>
  </si>
  <si>
    <t>-1753441779</t>
  </si>
  <si>
    <t>D2</t>
  </si>
  <si>
    <t>Montáž klimatizační jednotky včetně rozvodů</t>
  </si>
  <si>
    <t>7590185020</t>
  </si>
  <si>
    <t>do 5 kW</t>
  </si>
  <si>
    <t>1264692428</t>
  </si>
  <si>
    <t>PS 02-11 - ŽST Nymburk město, místní kabelizace</t>
  </si>
  <si>
    <t xml:space="preserve"> SSZT Praha východ</t>
  </si>
  <si>
    <t>7496701920</t>
  </si>
  <si>
    <t>DŘT, SKŘ, Elektrodispečink, DDTS Elektrodispečink Ostatní Skříň datového rozváděče 19" pro servery kompletní, vč.napájecího rozvodu, přepěťových ochran a ventilačních jednotek</t>
  </si>
  <si>
    <t>-992229479</t>
  </si>
  <si>
    <t>7596001735</t>
  </si>
  <si>
    <t>Rádiová zařízení Sdružovač, zátěž apod. RV3 STOP TRS</t>
  </si>
  <si>
    <t>298725620</t>
  </si>
  <si>
    <t>34575493</t>
  </si>
  <si>
    <t>žlab kabelový pozinkovaný 2m/ks 100X125</t>
  </si>
  <si>
    <t>-1778700624</t>
  </si>
  <si>
    <t>7596730346</t>
  </si>
  <si>
    <t>Kamerové systémy CCTV Kamera fixní AXIS Q1604-E - IP D/N, HD 720p, PoE, f=2.8-8mm, WDR-dynamic, IP66</t>
  </si>
  <si>
    <t>1173886440</t>
  </si>
  <si>
    <t>7596731532</t>
  </si>
  <si>
    <t>Kamerové systémy CCTV Kamera fixní Venkovní kryt kamery s vyhříváním 230V</t>
  </si>
  <si>
    <t>-371820275</t>
  </si>
  <si>
    <t>7596731534</t>
  </si>
  <si>
    <t>Kamerové systémy CCTV Kamera fixní Venkovní instalační krabice 315x420x130, 10x vývodka PG11, IP56</t>
  </si>
  <si>
    <t>-1990203051</t>
  </si>
  <si>
    <t>7596731552</t>
  </si>
  <si>
    <t>Kamerové systémy CCTV Kamera fixní Zdroj pro kamery 230V/12Vdc, 16x 400mA, zálohovaný</t>
  </si>
  <si>
    <t>-954154786</t>
  </si>
  <si>
    <t>7596731554</t>
  </si>
  <si>
    <t>Kamerové systémy CCTV Kamera fixní Přepěťová ochrana 2x video/RS485</t>
  </si>
  <si>
    <t>2004889753</t>
  </si>
  <si>
    <t>7596731550</t>
  </si>
  <si>
    <t>Kamerové systémy CCTV Kamera fixní Transformátor 230V/12V-14VA, 230VAC</t>
  </si>
  <si>
    <t>-123897684</t>
  </si>
  <si>
    <t>7596731566</t>
  </si>
  <si>
    <t>Kamerové systémy CCTV Kamera fixní Sestava (pár) pro přenos dat Ethernet a napájení PoE po dvou drátech, max. 500m</t>
  </si>
  <si>
    <t>131143190</t>
  </si>
  <si>
    <t>7596730650</t>
  </si>
  <si>
    <t>Kamerové systémy CCTV Kamera fixní PoE injektor pro napájení kamer Mobotix</t>
  </si>
  <si>
    <t>-98908976</t>
  </si>
  <si>
    <t>7596730732</t>
  </si>
  <si>
    <t>Kamerové systémy CCTV Kamera fixní IP video enkodér, 1x vstup, D1, RS-485, 1xI/O, PoE</t>
  </si>
  <si>
    <t>831589107</t>
  </si>
  <si>
    <t>7592600070</t>
  </si>
  <si>
    <t>Počítače, SW Počítač - PC klient pro klientské pracoviště kamerového systému</t>
  </si>
  <si>
    <t>-2127217214</t>
  </si>
  <si>
    <t>1787049256</t>
  </si>
  <si>
    <t>1667795144</t>
  </si>
  <si>
    <t>7496600490</t>
  </si>
  <si>
    <t>Vlastní spotřeba UPS 230/230V AC 750VA APC Smart</t>
  </si>
  <si>
    <t>1901228740</t>
  </si>
  <si>
    <t>7494002988</t>
  </si>
  <si>
    <t>Modulární přístroje Jističe do 63 A; 6 kA 1-pólové In 10 A, Ue AC 230 V / DC 72 V, charakteristika B, 1pól, Icn 6 kA</t>
  </si>
  <si>
    <t>-419008021</t>
  </si>
  <si>
    <t>7494003806</t>
  </si>
  <si>
    <t>Modulární přístroje Proudové chrániče 10 kA typ AC 2-pólové In 25 A, Ue AC 230/400 V, Idn 30 mA, 2pól, Inc 10 kA, typ AC</t>
  </si>
  <si>
    <t>1624303713</t>
  </si>
  <si>
    <t>7596730976</t>
  </si>
  <si>
    <t>Kamerové systémy CCTV Kamera fixní DVR 16 vstupů, HDD 1TB, 400obr/s (D1), H.264</t>
  </si>
  <si>
    <t>857014759</t>
  </si>
  <si>
    <t>202</t>
  </si>
  <si>
    <t>7596731046</t>
  </si>
  <si>
    <t>Kamerové systémy CCTV Kamera fixní NVR XP Professional, sw pro IP kamery/enkodéry, zákl. licence</t>
  </si>
  <si>
    <t>913767409</t>
  </si>
  <si>
    <t>7596731238</t>
  </si>
  <si>
    <t>Kamerové systémy CCTV Kamera fixní LCD LED monitor, 27", HD 1920x1080, 16:9, 2 xBNC, 1 xHDMI, PIP, 230V</t>
  </si>
  <si>
    <t>-594313005</t>
  </si>
  <si>
    <t>7596731244</t>
  </si>
  <si>
    <t>Kamerové systémy CCTV Kamera fixní Nohy pro umístění monitorů SMT-3230P a SMT-4030P na stůl</t>
  </si>
  <si>
    <t>-1414936360</t>
  </si>
  <si>
    <t>7596730536</t>
  </si>
  <si>
    <t>Kamerové systémy CCTV Kamera fixní Adaptér pro montáž HDXWM2 na sloup</t>
  </si>
  <si>
    <t>-474880727</t>
  </si>
  <si>
    <t>7596950620</t>
  </si>
  <si>
    <t>Ocelové stožáry Stožár antén.trubk. 76 6m (HM0383889990187)</t>
  </si>
  <si>
    <t>-1664639596</t>
  </si>
  <si>
    <t>7491251015</t>
  </si>
  <si>
    <t>Montáž lišt elektroinstalačních, kabelových žlabů z PVC-U jednokomorových zaklapávacích rozměru 50/50 - 50/100 mm</t>
  </si>
  <si>
    <t>-160082064</t>
  </si>
  <si>
    <t>7493151030</t>
  </si>
  <si>
    <t>Montáž osvětlovacích stožárů včetně výstroje pevných sadových výšky do 6 m</t>
  </si>
  <si>
    <t>1121604396</t>
  </si>
  <si>
    <t>7494450510</t>
  </si>
  <si>
    <t>Montáž proudových chráničů dvoupólových do 40 A (10 kA)</t>
  </si>
  <si>
    <t>-264152983</t>
  </si>
  <si>
    <t>7496654015</t>
  </si>
  <si>
    <t>Montáž UPS 230/230V AC do 3x400 V do 30 KVA</t>
  </si>
  <si>
    <t>1789354918</t>
  </si>
  <si>
    <t>7590565010</t>
  </si>
  <si>
    <t>Spojování a ukončení kabelů optických v optickém rozvaděči pro 8 vláken</t>
  </si>
  <si>
    <t>1670207596</t>
  </si>
  <si>
    <t>7492501680</t>
  </si>
  <si>
    <t>Kabely, vodiče, šňůry Cu - nn Kabel silový 2 a 3-žílový Cu, plastová izolace CYKY 2Ax1,5</t>
  </si>
  <si>
    <t>761236394</t>
  </si>
  <si>
    <t>7491200040</t>
  </si>
  <si>
    <t>Elektroinstalační materiál Elektroinstalační lišty a kabelové žlaby Lišta LV 40x15 vkládací bílá 3m</t>
  </si>
  <si>
    <t>-933249250</t>
  </si>
  <si>
    <t>214</t>
  </si>
  <si>
    <t>-1349176684</t>
  </si>
  <si>
    <t>215</t>
  </si>
  <si>
    <t>7596720009</t>
  </si>
  <si>
    <t>Díly televizních zařízení Venkovní ocelový rozvaděč pro komplexní řešení venkovních kamerových bodů, osazený</t>
  </si>
  <si>
    <t>-46713679</t>
  </si>
  <si>
    <t>216</t>
  </si>
  <si>
    <t>7593315430</t>
  </si>
  <si>
    <t>Montáž optického rozvaděče pro SZZ včetně vnitřního osazení</t>
  </si>
  <si>
    <t>-1977687750</t>
  </si>
  <si>
    <t>7593501125</t>
  </si>
  <si>
    <t>Trasy kabelového vedení Chráničky optického kabelu HDPE 6040 průměr 40/33 mm</t>
  </si>
  <si>
    <t>1760658</t>
  </si>
  <si>
    <t>7595605140</t>
  </si>
  <si>
    <t>Montáž SFP modulu</t>
  </si>
  <si>
    <t>-1446093408</t>
  </si>
  <si>
    <t>7596515010-R</t>
  </si>
  <si>
    <t>Montáž PC pro informační zařízení - řídící jednotka</t>
  </si>
  <si>
    <t>-215547890</t>
  </si>
  <si>
    <t>7596735015</t>
  </si>
  <si>
    <t>Montáž kamery v krytu</t>
  </si>
  <si>
    <t>1898698043</t>
  </si>
  <si>
    <t>7596735050</t>
  </si>
  <si>
    <t>Montáž a provedení kamerové zkoušky</t>
  </si>
  <si>
    <t>77180731</t>
  </si>
  <si>
    <t>7596735065</t>
  </si>
  <si>
    <t>Zprovoznění kamery venkovní</t>
  </si>
  <si>
    <t>-312280608</t>
  </si>
  <si>
    <t>224</t>
  </si>
  <si>
    <t>7596735210</t>
  </si>
  <si>
    <t>Instalace software kamerového systému/1server</t>
  </si>
  <si>
    <t>-1228230471</t>
  </si>
  <si>
    <t>225</t>
  </si>
  <si>
    <t>7596735220</t>
  </si>
  <si>
    <t>Nastavení a oživení kamerového systému 1 kamera stacionární</t>
  </si>
  <si>
    <t>-1532796731</t>
  </si>
  <si>
    <t>226</t>
  </si>
  <si>
    <t>7596735240</t>
  </si>
  <si>
    <t>Instalace vzdáleného klienta kamerového systému</t>
  </si>
  <si>
    <t>-321227080</t>
  </si>
  <si>
    <t>7598035010</t>
  </si>
  <si>
    <t>Měření útlumu optického kabelu na skládce, kabelu s 12 vlákny</t>
  </si>
  <si>
    <t>-829809484</t>
  </si>
  <si>
    <t>7598035055</t>
  </si>
  <si>
    <t>Měření útlumu optického kabelu po položení nebo zavěšení, kabelu s 12 vlákny</t>
  </si>
  <si>
    <t>-1624321423</t>
  </si>
  <si>
    <t>7590540534</t>
  </si>
  <si>
    <t>Slaboproudé rozvody, kabely pro přívod a vnitřní instalaci UTP/FTP kategorie 5e 100Mhz  1 Gbps FTP Stíněný plášť, vnitřní, drát, nehořlavý, bezhalogenní, nízkodýmavý</t>
  </si>
  <si>
    <t>1380983159</t>
  </si>
  <si>
    <t>7590560579</t>
  </si>
  <si>
    <t>Optické kabely Spojky a příslušenství pro optické sítě Ostatní Optický pigtail do 2 m</t>
  </si>
  <si>
    <t>2025178682</t>
  </si>
  <si>
    <t>7598035170</t>
  </si>
  <si>
    <t>Kontrola tlakutěsnosti HDPE trubky v úseku do 2 000 m</t>
  </si>
  <si>
    <t>-1656588578</t>
  </si>
  <si>
    <t>742110102</t>
  </si>
  <si>
    <t>Montáž kabelového žlabu pro slaboproud drátěného 150/100 mm</t>
  </si>
  <si>
    <t>-1366314300</t>
  </si>
  <si>
    <t>34571519</t>
  </si>
  <si>
    <t>krabice univerzální odbočná z PH s víčkem, D 73,5mmx43mm</t>
  </si>
  <si>
    <t>-878773781</t>
  </si>
  <si>
    <t>742110503</t>
  </si>
  <si>
    <t>Montáž krabic pro slaboproud zapuštěných plastových odbočných univerzální s víčkem</t>
  </si>
  <si>
    <t>1738915249</t>
  </si>
  <si>
    <t>220182021</t>
  </si>
  <si>
    <t>Uložení HDPE trubky do výkopu včetně fixace</t>
  </si>
  <si>
    <t>-764248134</t>
  </si>
  <si>
    <t>220182028</t>
  </si>
  <si>
    <t>Kontrola tlakutěsnosti HDPE trubky přes 2000 m</t>
  </si>
  <si>
    <t>601575363</t>
  </si>
  <si>
    <t>220182026</t>
  </si>
  <si>
    <t>Montáž spojky bez svařování na HDPE trubce rovné nebo redukční</t>
  </si>
  <si>
    <t>-507405204</t>
  </si>
  <si>
    <t>220182027</t>
  </si>
  <si>
    <t>Montáž koncovky nebo záslepky bez svařování na HDPE trubku</t>
  </si>
  <si>
    <t>-1420467355</t>
  </si>
  <si>
    <t>460010023</t>
  </si>
  <si>
    <t>Vytyčení trasy vedení kabelového podzemního v terénu volném</t>
  </si>
  <si>
    <t>-371552239</t>
  </si>
  <si>
    <t>460150074</t>
  </si>
  <si>
    <t>Hloubení kabelových zapažených i nezapažených rýh ručně š 40 cm, hl 90 cm, v hornině tř 4</t>
  </si>
  <si>
    <t>-218637745</t>
  </si>
  <si>
    <t>34571099</t>
  </si>
  <si>
    <t>trubka elektroinstalační dělená (chránička) D 138/160mm, HDPE</t>
  </si>
  <si>
    <t>1205743827</t>
  </si>
  <si>
    <t>460510096</t>
  </si>
  <si>
    <t>Kabelové prostupy z trub plastových do protlačovaných otvorů, průměru do 20 cm</t>
  </si>
  <si>
    <t>-32391292</t>
  </si>
  <si>
    <t>-1824046246</t>
  </si>
  <si>
    <t>460421001</t>
  </si>
  <si>
    <t>Lože kabelů z písku nebo štěrkopísku tl 5 cm nad kabel, bez zakrytí, šířky lože do 65 cm</t>
  </si>
  <si>
    <t>-597857139</t>
  </si>
  <si>
    <t>460560064</t>
  </si>
  <si>
    <t>Zásyp rýh ručně šířky 40 cm, hloubky 80 cm, z horniny třídy 4</t>
  </si>
  <si>
    <t>74508765</t>
  </si>
  <si>
    <t>-2040036555</t>
  </si>
  <si>
    <t>7593315330</t>
  </si>
  <si>
    <t>Montáž datové skříně rack</t>
  </si>
  <si>
    <t>550566270</t>
  </si>
  <si>
    <t>7593310001</t>
  </si>
  <si>
    <t>Konstrukční díly Napájecí panel 6x230V s přepěťovou ochranou</t>
  </si>
  <si>
    <t>125208000</t>
  </si>
  <si>
    <t>7593311040</t>
  </si>
  <si>
    <t>Konstrukční díly Svorkovnice WAGO 10-ti dílná (CV721225081)</t>
  </si>
  <si>
    <t>584898954</t>
  </si>
  <si>
    <t>7590525790</t>
  </si>
  <si>
    <t>Montáž sady svorkovnic WAGO na DIN lištu</t>
  </si>
  <si>
    <t>956909643</t>
  </si>
  <si>
    <t>7491207030</t>
  </si>
  <si>
    <t>Elektroinstalační materiál Kabelové stojiny a výložníky pozinkované 19" pevná police 2U 2 hl.400, montáž na 2 stojiny</t>
  </si>
  <si>
    <t>378136882</t>
  </si>
  <si>
    <t>7590560597</t>
  </si>
  <si>
    <t>Optické kabely Spojky a příslušenství pro optické sítě Ostatní Vedení patchcordů 19" vedení patchcordů 1U, 8 vyvazovacích ok + 2 boční kryty</t>
  </si>
  <si>
    <t>979446506</t>
  </si>
  <si>
    <t>7590560529</t>
  </si>
  <si>
    <t>Optické kabely Spojky a příslušenství pro optické sítě Ostatní Patch panel 24 portů CAT 5E</t>
  </si>
  <si>
    <t>2104036062</t>
  </si>
  <si>
    <t>7593315390</t>
  </si>
  <si>
    <t>Montáž panelu (kazety, vany desek plošných spojů) plast do RACKU 19"</t>
  </si>
  <si>
    <t>545964973</t>
  </si>
  <si>
    <t>7596910010</t>
  </si>
  <si>
    <t>Venkovní telefonní objekty Objekt telef.venk.VTO 4 na sloupek (CV540329003)</t>
  </si>
  <si>
    <t>-2019322000</t>
  </si>
  <si>
    <t>5962101095</t>
  </si>
  <si>
    <t>sloupek betonový</t>
  </si>
  <si>
    <t>1428035903</t>
  </si>
  <si>
    <t>7596910020</t>
  </si>
  <si>
    <t>Venkovní telefonní objekty Objekt telef.venk.VTO 4 na stěnu (CV540329004)</t>
  </si>
  <si>
    <t>1977152051</t>
  </si>
  <si>
    <t>7596915030</t>
  </si>
  <si>
    <t>Montáž telefonního objektu VTO 3 - 11 plastového ve sloupu</t>
  </si>
  <si>
    <t>1788301668</t>
  </si>
  <si>
    <t>7590520604</t>
  </si>
  <si>
    <t>Venkovní vedení kabelová - metalické sítě Plněné 4x0,8 TCEPKPFLEY 3 x 4 x 0,8</t>
  </si>
  <si>
    <t>-24660079</t>
  </si>
  <si>
    <t>7590520614</t>
  </si>
  <si>
    <t>Venkovní vedení kabelová - metalické sítě Plněné 4x0,8 TCEPKPFLEY 5 x 4 x 0,8</t>
  </si>
  <si>
    <t>1976363538</t>
  </si>
  <si>
    <t>7590525060</t>
  </si>
  <si>
    <t>Přistavení a příprava délky z kabelového bubnu do 25 čtyřek</t>
  </si>
  <si>
    <t>1152049541</t>
  </si>
  <si>
    <t>7590525111</t>
  </si>
  <si>
    <t>Montáž kabelu závlačného volně uloženého ruční zatahování TCEKE s jádrem 0,8 mm do 150 XN</t>
  </si>
  <si>
    <t>1051911039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</si>
  <si>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</si>
  <si>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</si>
  <si>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-1687417729</t>
  </si>
  <si>
    <t>7590525446</t>
  </si>
  <si>
    <t>Montáž spojky rovné pro plastové kabely párové Raychem XAGA s konektory UDW2 na 1 plášť bez pancíře do 20 žil</t>
  </si>
  <si>
    <t>142723512</t>
  </si>
  <si>
    <t>7592700625</t>
  </si>
  <si>
    <t>Upozorňovadla, značky Návěsti označující místo na trati Označník kabelový 4 hranný 15x15x53cm (HM0592111070000)</t>
  </si>
  <si>
    <t>1923982354</t>
  </si>
  <si>
    <t>2082058386</t>
  </si>
  <si>
    <t>7590540759</t>
  </si>
  <si>
    <t>Slaboproudé rozvody, kabely pro přívod a vnitřní instalaci Spojky metalických kabelů a příslušenství Lisovací moduly zářezové AMP-1-0737858-2 suchý 10 p.</t>
  </si>
  <si>
    <t>-373866098</t>
  </si>
  <si>
    <t>7592700665</t>
  </si>
  <si>
    <t>Upozorňovadla, značky Návěsti označující místo na trati Fólie výstražná oranžová š34cm  (HM0673909993034)</t>
  </si>
  <si>
    <t>755788659</t>
  </si>
  <si>
    <t>-760282663</t>
  </si>
  <si>
    <t>147496090</t>
  </si>
  <si>
    <t>7590525245</t>
  </si>
  <si>
    <t>Zatažení kabelu do objektu do 9 kg/m</t>
  </si>
  <si>
    <t>1869213188</t>
  </si>
  <si>
    <t>7491510070</t>
  </si>
  <si>
    <t>Protipožární a kabelové ucpávky Protipožární ucpávky a tmely prostupu kabelového pr.do 110 mm, do EI 90 min.</t>
  </si>
  <si>
    <t>-42079290</t>
  </si>
  <si>
    <t>R2</t>
  </si>
  <si>
    <t>Ucpávka proti tlakové vodě, Pažnice, Gumová těsnící průchodka, ukočovací těsnění na vnitřní straně objektu</t>
  </si>
  <si>
    <t>456659421</t>
  </si>
  <si>
    <t>R</t>
  </si>
  <si>
    <t>Montáž systémové ucpávky proti tlakové vodě</t>
  </si>
  <si>
    <t>1647374001</t>
  </si>
  <si>
    <t>7590550149</t>
  </si>
  <si>
    <t>Forma kabelová, drátová a doplňky vnitřní instalace Montážní rám pro LSA lišty Profilový nosič konstrukčních skupin LSA do 19“ skříní</t>
  </si>
  <si>
    <t>-1100198452</t>
  </si>
  <si>
    <t>7590550194</t>
  </si>
  <si>
    <t>Forma kabelová, drátová a doplňky vnitřní instalace LSA lišty LSA-PLUS lišta rozpojovací 2/10</t>
  </si>
  <si>
    <t>-1041075938</t>
  </si>
  <si>
    <t>7590550209</t>
  </si>
  <si>
    <t>Forma kabelová, drátová a doplňky vnitřní instalace LSA lišty Magazín přepěťové ochrany pro LSA-PLUS 2/10</t>
  </si>
  <si>
    <t>-1677853550</t>
  </si>
  <si>
    <t>7590550219</t>
  </si>
  <si>
    <t>Forma kabelová, drátová a doplňky vnitřní instalace LSA lišty Přepěťové ochrany 8x6, MK, 230V 20kA/20A</t>
  </si>
  <si>
    <t>1888957392</t>
  </si>
  <si>
    <t>7590525725</t>
  </si>
  <si>
    <t>Montáž svorkovnice LSA-PLUS</t>
  </si>
  <si>
    <t>-256326103</t>
  </si>
  <si>
    <t>7590550204</t>
  </si>
  <si>
    <t>Forma kabelová, drátová a doplňky vnitřní instalace LSA lišty Štítek sklopný pro LSA-PLUS 10 párů</t>
  </si>
  <si>
    <t>476167081</t>
  </si>
  <si>
    <t>7590525670</t>
  </si>
  <si>
    <t>Montáž ukončení celoplastového kabelu v závěru nebo rozvaděči se zářezovými svorkovnicemi zářezová technologie LSA do 10 čtyřek</t>
  </si>
  <si>
    <t>1905556415</t>
  </si>
  <si>
    <t>7590525767</t>
  </si>
  <si>
    <t>Úpravení konců kabelu k číslování jednostrannému</t>
  </si>
  <si>
    <t>687387272</t>
  </si>
  <si>
    <t>7598015085</t>
  </si>
  <si>
    <t>Přeměření izolačního stavu kabelu úložného 10 žil</t>
  </si>
  <si>
    <t>853790508</t>
  </si>
  <si>
    <t>7598025005</t>
  </si>
  <si>
    <t>Měření dálkových kabelů stejnosměrné kontrolní kabelů čtyřky</t>
  </si>
  <si>
    <t>-670973706</t>
  </si>
  <si>
    <t>7593320969</t>
  </si>
  <si>
    <t>Prvky Translátor TRN</t>
  </si>
  <si>
    <t>819023299</t>
  </si>
  <si>
    <t>7593315320</t>
  </si>
  <si>
    <t>Montáž translátoru</t>
  </si>
  <si>
    <t>517552461</t>
  </si>
  <si>
    <t>7590560014</t>
  </si>
  <si>
    <t>Optické kabely Optické kabely střední konstrukce pro záfuk, přifuk do HDPE chráničky 6 vl. 1x6 vl./trubička, HDPE plášť 8,1 mm (6 el.)</t>
  </si>
  <si>
    <t>-192206534</t>
  </si>
  <si>
    <t>7590560024</t>
  </si>
  <si>
    <t>Optické kabely Optické kabely střední konstrukce pro záfuk, přifuk do HDPE chráničky 12 vl. 2x6 vl./trubička, HDPE plášť 8,1 mm (6 el.)</t>
  </si>
  <si>
    <t>153449154</t>
  </si>
  <si>
    <t>7593505292</t>
  </si>
  <si>
    <t>Zafukování optického kabelu HDPE</t>
  </si>
  <si>
    <t>-2125025813</t>
  </si>
  <si>
    <t>7590565012</t>
  </si>
  <si>
    <t>Spojování a ukončení kabelů optických v optickém rozvaděči pro 12 vláken</t>
  </si>
  <si>
    <t>-213154825</t>
  </si>
  <si>
    <t>7590565050</t>
  </si>
  <si>
    <t>Spojování a ukončení kabelů optických svár optického vlákna ve spojce (rozvaděči) do 36 vláken</t>
  </si>
  <si>
    <t>vlákno</t>
  </si>
  <si>
    <t>-284334267</t>
  </si>
  <si>
    <t>7590560519</t>
  </si>
  <si>
    <t>Optické kabely Spojky a příslušenství pro optické sítě Ostatní Rezerva optického kabelu do 500mm</t>
  </si>
  <si>
    <t>1649807757</t>
  </si>
  <si>
    <t>7590565060</t>
  </si>
  <si>
    <t>Montáž konstrukce rezervy optického kabelu</t>
  </si>
  <si>
    <t>-2011801883</t>
  </si>
  <si>
    <t>7590565080</t>
  </si>
  <si>
    <t>Uložení kabelové rezervy optického kabelu</t>
  </si>
  <si>
    <t>-1040140061</t>
  </si>
  <si>
    <t>7590560559</t>
  </si>
  <si>
    <t>Optické kabely Spojky a příslušenství pro optické sítě Ostatní Patch panel pro 24 opt. kabelů</t>
  </si>
  <si>
    <t>-598379034</t>
  </si>
  <si>
    <t>7590560552</t>
  </si>
  <si>
    <t>Optické kabely Spojky a příslušenství pro optické sítě Ostatní Nosič konstrukčních skupin 19" 1U pro uložení až 3 optických spoj. modulů pro až 36 připoj.pozic</t>
  </si>
  <si>
    <t>1350965421</t>
  </si>
  <si>
    <t>7590560554</t>
  </si>
  <si>
    <t>Optické kabely Spojky a příslušenství pro optické sítě Ostatní Horní kryt nosiče konstrukčních skupin 19"</t>
  </si>
  <si>
    <t>1131560499</t>
  </si>
  <si>
    <t>7590560671</t>
  </si>
  <si>
    <t>Optické kabely Spojky a příslušenství pro optické sítě Optické Pigtaily SM 9/125 E 2000 H+S</t>
  </si>
  <si>
    <t>-1284791405</t>
  </si>
  <si>
    <t>7590565120</t>
  </si>
  <si>
    <t>Montáž optické konektorové spojky v optickém rozvaděči</t>
  </si>
  <si>
    <t>1888913007</t>
  </si>
  <si>
    <t>7590560593</t>
  </si>
  <si>
    <t>Optické kabely Spojky a příslušenství pro optické sítě Ostatní Zásobník bufferů 19" pro uložení a zafixování rezervní délky příchozích bufferů</t>
  </si>
  <si>
    <t>-1276620994</t>
  </si>
  <si>
    <t>7590560569</t>
  </si>
  <si>
    <t>Optické kabely Spojky a příslušenství pro optické sítě Ostatní Optický patchcord do 5 m</t>
  </si>
  <si>
    <t>-1754639388</t>
  </si>
  <si>
    <t>7590565130</t>
  </si>
  <si>
    <t>Uložení propojovací šňůry do žlabového rozvodu</t>
  </si>
  <si>
    <t>1694525250</t>
  </si>
  <si>
    <t>7590560589</t>
  </si>
  <si>
    <t>Optické kabely Spojky a příslušenství pro optické sítě Ostatní Kazeta pro uložení svárů</t>
  </si>
  <si>
    <t>1052049526</t>
  </si>
  <si>
    <t>7590560641</t>
  </si>
  <si>
    <t>Optické kabely Spojky a příslušenství pro optické sítě Ostatní Spojovací kazety s víčkem</t>
  </si>
  <si>
    <t>2093628581</t>
  </si>
  <si>
    <t>7593505330</t>
  </si>
  <si>
    <t>Uložení optického kabelu do žlabu/trubky/lišty do 12 vláken</t>
  </si>
  <si>
    <t>-648431417</t>
  </si>
  <si>
    <t>7598035005</t>
  </si>
  <si>
    <t>Měření útlumu optického kabelu na skládce, kabelu s 8 vlákny</t>
  </si>
  <si>
    <t>1848641205</t>
  </si>
  <si>
    <t>7598035050</t>
  </si>
  <si>
    <t>Měření útlumu optického kabelu po položení nebo zavěšení, kabelu s 8 vlákny</t>
  </si>
  <si>
    <t>2062178562</t>
  </si>
  <si>
    <t>65</t>
  </si>
  <si>
    <t>7598035105</t>
  </si>
  <si>
    <t>Měření OTDR pro dvě vlnové délky obousměrné</t>
  </si>
  <si>
    <t>857013438</t>
  </si>
  <si>
    <t>7491600180</t>
  </si>
  <si>
    <t>Uzemnění Vnější Uzemňovací vedení v zemi, páskem FeZn do 120 mm2</t>
  </si>
  <si>
    <t>918744351</t>
  </si>
  <si>
    <t>-559837465</t>
  </si>
  <si>
    <t>7491600120</t>
  </si>
  <si>
    <t>Uzemnění Vnější Sada pro společné uzemnění vodičů (2 montážní lišty, 1 m uzemňovací tyč) bez svorek</t>
  </si>
  <si>
    <t>1724635967</t>
  </si>
  <si>
    <t>7590550199</t>
  </si>
  <si>
    <t>Forma kabelová, drátová a doplňky vnitřní instalace LSA lišty Zemnící lišta pro moduly 2/10</t>
  </si>
  <si>
    <t>1415616272</t>
  </si>
  <si>
    <t>73</t>
  </si>
  <si>
    <t>7596810560</t>
  </si>
  <si>
    <t>Telefonní zapojovače Malá sdělovací technika pro ČD Zálohovaný zdroj, 19" RACK 230V/12V/500mA/4Ah pro zapojovače MIKRO-NZ-8</t>
  </si>
  <si>
    <t>-1817459516</t>
  </si>
  <si>
    <t>74</t>
  </si>
  <si>
    <t>7596815035</t>
  </si>
  <si>
    <t>Montáž zapojovače elektronického MIKRO, Modis, MTZ 7 a 10, SMZ, HMT 12</t>
  </si>
  <si>
    <t>698235363</t>
  </si>
  <si>
    <t>75</t>
  </si>
  <si>
    <t>7596825010</t>
  </si>
  <si>
    <t>Montáž ovládací skříňky zapojovačů pro ovládání 20 telefonních linek</t>
  </si>
  <si>
    <t>-1615085527</t>
  </si>
  <si>
    <t>76</t>
  </si>
  <si>
    <t>7596810520</t>
  </si>
  <si>
    <t>Telefonní zapojovače Malá sdělovací technika pro ČD Zálohovaný zdroj, 19" RACK 24V/17AH pro zapojovač/přepojovač ALFA</t>
  </si>
  <si>
    <t>-190336312</t>
  </si>
  <si>
    <t>77</t>
  </si>
  <si>
    <t>7596810540</t>
  </si>
  <si>
    <t>Telefonní zapojovače Malá sdělovací technika pro ČD Spárovaná dvojice bezúdržbových baterií 12V/17Ah pro zálohovaný zdroj  ALFA-ZZ24-RACK a BZR-24-U</t>
  </si>
  <si>
    <t>-1571587794</t>
  </si>
  <si>
    <t>79</t>
  </si>
  <si>
    <t>7596810545</t>
  </si>
  <si>
    <t>Telefonní zapojovače Malá sdělovací technika pro ČD Zálohovaný zdroj UPS 230V/1000VA/19“ RACK pro záznamový systém REVOC</t>
  </si>
  <si>
    <t>-1776173705</t>
  </si>
  <si>
    <t>7593005062</t>
  </si>
  <si>
    <t>Montáž záložního napájecího zdroje instalace UPS rackmount</t>
  </si>
  <si>
    <t>1445072325</t>
  </si>
  <si>
    <t>7596817040</t>
  </si>
  <si>
    <t>Demontáž zapojovače elektronického ALFA</t>
  </si>
  <si>
    <t>-826634133</t>
  </si>
  <si>
    <t>7494010458</t>
  </si>
  <si>
    <t>Přístroje pro spínání a ovládání Svornice a pomocný materiál Svornice Svorka RSP  4 řadová pojistková</t>
  </si>
  <si>
    <t>-653532174</t>
  </si>
  <si>
    <t>7596817090</t>
  </si>
  <si>
    <t>Demontáž zapojovače svírkového (náhradního) pro 10 okruhů nebo náhradní telefonní zapojovač</t>
  </si>
  <si>
    <t>1594553569</t>
  </si>
  <si>
    <t>7596827010</t>
  </si>
  <si>
    <t>Demontáž ovládací skříňky zapojovačů pro ovládání 20 telefonních linek</t>
  </si>
  <si>
    <t>-1559219135</t>
  </si>
  <si>
    <t>7595600380</t>
  </si>
  <si>
    <t>Datové -  switch L2 průmyslové provedení 4 porty 10 / 100, PoE, 2x SFP, DC</t>
  </si>
  <si>
    <t>1910204696</t>
  </si>
  <si>
    <t>7595600390</t>
  </si>
  <si>
    <t>Datové -  switch L2 průmyslové provedení 8 portů 10 / 100, 2x SFP, DC</t>
  </si>
  <si>
    <t>-1667020050</t>
  </si>
  <si>
    <t>7595600430</t>
  </si>
  <si>
    <t>Datové -  switch L2 24 portů 10 / 100, PoE, 2x SFP</t>
  </si>
  <si>
    <t>1204274842</t>
  </si>
  <si>
    <t>Protipožární a kabelové ucpávky Protipožární ucpávky a tmely prostupu kabelového pr.do 200 mm, do EI 90 min.</t>
  </si>
  <si>
    <t>160098919</t>
  </si>
  <si>
    <t>7595600590</t>
  </si>
  <si>
    <t xml:space="preserve">Datové - modem Převodník </t>
  </si>
  <si>
    <t>561527560</t>
  </si>
  <si>
    <t>7595600230</t>
  </si>
  <si>
    <t>Datové - router SFP modul SC/WDM 2Gb 20/5km SM/MM, pro vlnovou délku Tx1310nm/Rx1550nm nebo Tx1550nm/Rx1310nm, -40°C do +70°C.</t>
  </si>
  <si>
    <t>-127987288</t>
  </si>
  <si>
    <t>90</t>
  </si>
  <si>
    <t>7595605185</t>
  </si>
  <si>
    <t>Montáž routeru (směrovače), switche (přepínače) a huby (rozbočovače) instalace a konfigurace switche L2 upevněného - expertní</t>
  </si>
  <si>
    <t>1371075466</t>
  </si>
  <si>
    <t>91</t>
  </si>
  <si>
    <t>7596620030</t>
  </si>
  <si>
    <t>Hodinová zařízení Interiérové hodiny ručičkové podružné, jednostranné 30+</t>
  </si>
  <si>
    <t>1059953682</t>
  </si>
  <si>
    <t>92</t>
  </si>
  <si>
    <t>7596625010</t>
  </si>
  <si>
    <t>Montáž hodin podružných 1-stranných</t>
  </si>
  <si>
    <t>366855153</t>
  </si>
  <si>
    <t>7596630103</t>
  </si>
  <si>
    <t>Hodinová zařízení Exteriérové hodiny ručičkové venkovní jednostranné, závěs na stěnu, průměr 60  cm</t>
  </si>
  <si>
    <t>-149442301</t>
  </si>
  <si>
    <t>95</t>
  </si>
  <si>
    <t>7596615020</t>
  </si>
  <si>
    <t>Montáž linkového rozvaděče RL2</t>
  </si>
  <si>
    <t>1278682374</t>
  </si>
  <si>
    <t>7596627010</t>
  </si>
  <si>
    <t>Demontáž hodin podružných 1-stranných</t>
  </si>
  <si>
    <t>-1160674013</t>
  </si>
  <si>
    <t>7598095649</t>
  </si>
  <si>
    <t>Vyhotovení revizní správy HZ - hodinové zařízení</t>
  </si>
  <si>
    <t>-142175498</t>
  </si>
  <si>
    <t>99</t>
  </si>
  <si>
    <t>7596310240</t>
  </si>
  <si>
    <t>Rozhlasové ústředny Jednotka VV sestavená RU6/100-VV (CV579095054)</t>
  </si>
  <si>
    <t>712499404</t>
  </si>
  <si>
    <t>7596315030</t>
  </si>
  <si>
    <t>Montáž rozhlasové ústředny do 19" stojanu</t>
  </si>
  <si>
    <t>1879059854</t>
  </si>
  <si>
    <t>7596345010</t>
  </si>
  <si>
    <t>Montáž jednotky zesilovače 100 W</t>
  </si>
  <si>
    <t>1150934967</t>
  </si>
  <si>
    <t>7596310270</t>
  </si>
  <si>
    <t>Rozhlasové ústředny Spojovací modul pro hlášení do Z 300W s možností hlášení prostřednictvím zařízení MICROVOX, telefonní ústředny SIEMENS-HICOM a pultu OP 5.DTMF</t>
  </si>
  <si>
    <t>-156756975</t>
  </si>
  <si>
    <t>7596315070</t>
  </si>
  <si>
    <t>Montáž spojovacího modulu pro hlášení do Z 300 W s možností hlášení prostřednictvím zařízení MICROVOX, telefonní ústředny SIEMENS-HICOM a pultu OP 5.DTMF</t>
  </si>
  <si>
    <t>-1829541282</t>
  </si>
  <si>
    <t>7596310420</t>
  </si>
  <si>
    <t>Rozhlasové ústředny Interface mezi RRU a audio linkou</t>
  </si>
  <si>
    <t>-1717119308</t>
  </si>
  <si>
    <t>7596001670</t>
  </si>
  <si>
    <t>Rádiová zařízení Sdružovač, zátěž apod. Rozhlasová ústředna RU6IP</t>
  </si>
  <si>
    <t>-1984474827</t>
  </si>
  <si>
    <t>7596325025</t>
  </si>
  <si>
    <t>Montáž šňůry propojovací stíněné 5-žilové</t>
  </si>
  <si>
    <t>-604816081</t>
  </si>
  <si>
    <t>7596510020</t>
  </si>
  <si>
    <t>Řídící systém Server záložní</t>
  </si>
  <si>
    <t>-231563865</t>
  </si>
  <si>
    <t>7596330290</t>
  </si>
  <si>
    <t>Větve rozhlasového zařízení Standardní 100V reproduktory 2-pásmové výkonné tlakové reproduktory 32W @ 100V, woofer 6.5", tweeter 1"</t>
  </si>
  <si>
    <t>1180310005</t>
  </si>
  <si>
    <t>7596330040</t>
  </si>
  <si>
    <t>Větve rozhlasového zařízení Nosič reproduktoru pozink.  (HM0316849990110)</t>
  </si>
  <si>
    <t>2118406246</t>
  </si>
  <si>
    <t>7596335090</t>
  </si>
  <si>
    <t>Montáž konzoly pro reproduktor do stěny</t>
  </si>
  <si>
    <t>-2065976087</t>
  </si>
  <si>
    <t>7596335045</t>
  </si>
  <si>
    <t>Montáž reproduktoru směrového, tlakového</t>
  </si>
  <si>
    <t>-1478861376</t>
  </si>
  <si>
    <t>7596330130</t>
  </si>
  <si>
    <t>Větve rozhlasového zařízení Standardní 100V reproduktory Podhledové 2pásmový koaxiální stropní 6,5"+1", 60W @ 16 Ohm / 6W @ 100V</t>
  </si>
  <si>
    <t>-61469513</t>
  </si>
  <si>
    <t>7596335035</t>
  </si>
  <si>
    <t>Montáž reproduktoru skříňového</t>
  </si>
  <si>
    <t>-171367576</t>
  </si>
  <si>
    <t>7596317025</t>
  </si>
  <si>
    <t>Demontáž rozhlasové ústředny malé (MRÚ, AZK 180, AUR 4611)</t>
  </si>
  <si>
    <t>915389578</t>
  </si>
  <si>
    <t>116</t>
  </si>
  <si>
    <t>7596327040</t>
  </si>
  <si>
    <t>Demontáž mikrofonu</t>
  </si>
  <si>
    <t>-280169844</t>
  </si>
  <si>
    <t>7494003128</t>
  </si>
  <si>
    <t>Modulární přístroje Jističe do 80 A; 10 kA 1-pólové In 16 A, Ue AC 230 V / DC 72 V, charakteristika B, 1pól, Icn 10 kA</t>
  </si>
  <si>
    <t>1825033815</t>
  </si>
  <si>
    <t>7494351010</t>
  </si>
  <si>
    <t>Montáž jističů (do 10 kA) jednopólových do 20 A</t>
  </si>
  <si>
    <t>748402872</t>
  </si>
  <si>
    <t>7596510010</t>
  </si>
  <si>
    <t>Řídící systém Server hlavní</t>
  </si>
  <si>
    <t>1302902874</t>
  </si>
  <si>
    <t>7596520030-R</t>
  </si>
  <si>
    <t>Informační tabule Elektronický zobrazovací panel oboustranný, dvojitý s hlas.výstupem včetně konstrukčních prvků</t>
  </si>
  <si>
    <t>-2129658672</t>
  </si>
  <si>
    <t>7596520070-R</t>
  </si>
  <si>
    <t>Informační tabule Elektronický zobrazovací panel jednostranný s hl. výstupem</t>
  </si>
  <si>
    <t>717680403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</si>
  <si>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</si>
  <si>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</si>
  <si>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-1918937910</t>
  </si>
  <si>
    <t>7596550020</t>
  </si>
  <si>
    <t>Majáčky a akustické úpravy pro nevidomé Dálkový ovladač majáčků pro nevidomé a slabozraké, bezdrátový, dosah 100 m,  6 programovatelných tlačítek, dvoufrekvenční ( f=86,790 MHz pro ČR)</t>
  </si>
  <si>
    <t>-67254730</t>
  </si>
  <si>
    <t>7596550030</t>
  </si>
  <si>
    <t>Majáčky a akustické úpravy pro nevidomé Blok příjímače pro dálkovou aktivaci signalizace pro nevidomé</t>
  </si>
  <si>
    <t>-525061548</t>
  </si>
  <si>
    <t>7496701960</t>
  </si>
  <si>
    <t>DŘT, SKŘ, Elektrodispečink, DDTS Elektrodispečink Ostatní Datová zásuvka LAN kompletní</t>
  </si>
  <si>
    <t>1441646649</t>
  </si>
  <si>
    <t>7590525800</t>
  </si>
  <si>
    <t>Montáž krytu datové zásuvky na přístrojovou krabici</t>
  </si>
  <si>
    <t>-301766840</t>
  </si>
  <si>
    <t>7597110331</t>
  </si>
  <si>
    <t>EZS Ústředna až 96 zón a 16 grup v krytu s klávesnicí CP041 s dotykovým diplejem, komunikátorem a zdrojem</t>
  </si>
  <si>
    <t>-1538371137</t>
  </si>
  <si>
    <t>7597115035</t>
  </si>
  <si>
    <t>Montáž ústředny konvenční do 48 smyček</t>
  </si>
  <si>
    <t>972403158</t>
  </si>
  <si>
    <t>7597125040</t>
  </si>
  <si>
    <t>Montáž příšlušenství pro EZS naprogramování ústředny EZS</t>
  </si>
  <si>
    <t>-978685343</t>
  </si>
  <si>
    <t>7597125035</t>
  </si>
  <si>
    <t>Montáž příšlušenství pro EZS oživení a nastavení systému EZS</t>
  </si>
  <si>
    <t>soubor</t>
  </si>
  <si>
    <t>1444265557</t>
  </si>
  <si>
    <t>7597110361</t>
  </si>
  <si>
    <t>EZS systémový GSM v kovovém krytu pro posílání SMS a volání uživateli</t>
  </si>
  <si>
    <t>1561575317</t>
  </si>
  <si>
    <t>7597125030</t>
  </si>
  <si>
    <t>Montáž příšlušenství pro EZS konfigurace a nastavení komunikačního modulu (UNI1TN,E080,UDS)</t>
  </si>
  <si>
    <t>-770571317</t>
  </si>
  <si>
    <t>7598045005</t>
  </si>
  <si>
    <t>Měření smyčky</t>
  </si>
  <si>
    <t>1213487506</t>
  </si>
  <si>
    <t>7598045015</t>
  </si>
  <si>
    <t>Zařízení EZS odzkoušení v rozsahu 1 ústředny</t>
  </si>
  <si>
    <t>-632692142</t>
  </si>
  <si>
    <t>7598045020</t>
  </si>
  <si>
    <t>Zařízení EZS revize zařízení v rozsahu 1 ústředny</t>
  </si>
  <si>
    <t>-620631701</t>
  </si>
  <si>
    <t>7598045035</t>
  </si>
  <si>
    <t>Zařízení EZS zaškolení obsluhy</t>
  </si>
  <si>
    <t>-381046867</t>
  </si>
  <si>
    <t>7598045040</t>
  </si>
  <si>
    <t>Zařízení EZS vyhotovení protokolu o funkční zkoušce</t>
  </si>
  <si>
    <t>178876919</t>
  </si>
  <si>
    <t>7597110338</t>
  </si>
  <si>
    <t>EZS LCD klávesnice pro ústředny GD</t>
  </si>
  <si>
    <t>123681080</t>
  </si>
  <si>
    <t>7597111251</t>
  </si>
  <si>
    <t>EZS Modul SA-CTE - čtečka bezkontaktních karet ( 2 vstupy čidla a 1 výstup akční člen)</t>
  </si>
  <si>
    <t>-2147260792</t>
  </si>
  <si>
    <t>7597125010</t>
  </si>
  <si>
    <t>Montáž příšlušenství pro EZS klávesnice (tabla)</t>
  </si>
  <si>
    <t>1016357668</t>
  </si>
  <si>
    <t>7597110345</t>
  </si>
  <si>
    <t>EZS Koncentrátor v plastovém krytu pro 8 zón a 4 PGM výstupy</t>
  </si>
  <si>
    <t>-1578499865</t>
  </si>
  <si>
    <t>7597110351</t>
  </si>
  <si>
    <t>EZS Posilovací zdroj 2,75 A</t>
  </si>
  <si>
    <t>919002127</t>
  </si>
  <si>
    <t>7592940420</t>
  </si>
  <si>
    <t>Baterie Staniční akumulátory Pb blok 12V/18 Ah, VRLA, připojení závit M5, životnost 10 let, cena včetně spojovacího materiálu a bateriového nosiče či stojanu</t>
  </si>
  <si>
    <t>-818463051</t>
  </si>
  <si>
    <t>7597125020</t>
  </si>
  <si>
    <t>Montáž příšlušenství pro EZS koncentrátoru RIO</t>
  </si>
  <si>
    <t>1236355413</t>
  </si>
  <si>
    <t>7597125025</t>
  </si>
  <si>
    <t>Montáž příšlušenství pro EZS koncentrátoru RIO s napaječem</t>
  </si>
  <si>
    <t>-1760140072</t>
  </si>
  <si>
    <t>7597110963</t>
  </si>
  <si>
    <t>EZS Duální detektor s dosahem 15m</t>
  </si>
  <si>
    <t>-1156346471</t>
  </si>
  <si>
    <t>7597110996</t>
  </si>
  <si>
    <t>EZS Kloubový držák na stěnu</t>
  </si>
  <si>
    <t>1133595491</t>
  </si>
  <si>
    <t>7597111063</t>
  </si>
  <si>
    <t>EZS MG kontakt povrchový se dvěmi svorkami, podložkami a krytkou šroubů</t>
  </si>
  <si>
    <t>-554896682</t>
  </si>
  <si>
    <t>7597111255</t>
  </si>
  <si>
    <t>EZS Kombinovaný detektor kouře a teplot s drátovým připojením</t>
  </si>
  <si>
    <t>1439828689</t>
  </si>
  <si>
    <t>7597111146</t>
  </si>
  <si>
    <t>EZS Zálohovaná plastová siréna venkovní 110dB/1m s majákem a akumulátorem</t>
  </si>
  <si>
    <t>-1828190032</t>
  </si>
  <si>
    <t>7597135010</t>
  </si>
  <si>
    <t>Montáž prvku pro EZS (čidlo, snímač, siréna)</t>
  </si>
  <si>
    <t>-223201743</t>
  </si>
  <si>
    <t>7598045055</t>
  </si>
  <si>
    <t>Přezkoušení čidla automatického hlásiče</t>
  </si>
  <si>
    <t>-650863534</t>
  </si>
  <si>
    <t>7590540509</t>
  </si>
  <si>
    <t>Slaboproudé rozvody, kabely pro přívod a vnitřní instalaci UTP/FTP kategorie 5e 100Mhz  1 Gbps UTP Nestíněný, PVC vnitřní, drát</t>
  </si>
  <si>
    <t>1909664189</t>
  </si>
  <si>
    <t>7590525145</t>
  </si>
  <si>
    <t>Uložení do žlabu/trubky/lišty kabelu STP/UTP/FTP (do cat. 6)</t>
  </si>
  <si>
    <t>-1819110117</t>
  </si>
  <si>
    <t>7590525677</t>
  </si>
  <si>
    <t>Montáž ukončení celoplastového kabelu v závěru nebo rozvaděči se zářezovými svorkovnicemi instalace modulu MINI-Jack nestíněný do cat. 5E</t>
  </si>
  <si>
    <t>-1473020606</t>
  </si>
  <si>
    <t>7590565125</t>
  </si>
  <si>
    <t>Uložení a propojení propojovací šňůry (patchcord) s konektory</t>
  </si>
  <si>
    <t>-30976143</t>
  </si>
  <si>
    <t>7590540050</t>
  </si>
  <si>
    <t>Slaboproudé rozvody, kabely pro přívod a vnitřní instalaci Instalační kabely SYKFY  5 x 2 x 0,5</t>
  </si>
  <si>
    <t>-245673964</t>
  </si>
  <si>
    <t>7590540065</t>
  </si>
  <si>
    <t>Slaboproudé rozvody, kabely pro přívod a vnitřní instalaci Instalační kabely SYKFY  20 x 2 x 0,5</t>
  </si>
  <si>
    <t>-1555394464</t>
  </si>
  <si>
    <t>153</t>
  </si>
  <si>
    <t>7590540080</t>
  </si>
  <si>
    <t>Slaboproudé rozvody, kabely pro přívod a vnitřní instalaci Instalační kabely SYKFY  50 x 2 x 0,5</t>
  </si>
  <si>
    <t>1956879973</t>
  </si>
  <si>
    <t>7597111257</t>
  </si>
  <si>
    <t>EZS Spínač osvětlení pro připojení na modul SA-CTE nebo SA-KON</t>
  </si>
  <si>
    <t>-952032384</t>
  </si>
  <si>
    <t>7596950230</t>
  </si>
  <si>
    <t>Ocelové stožáry Základ podl.pod stož. *76mm (HM0383889990135)</t>
  </si>
  <si>
    <t>1447195211</t>
  </si>
  <si>
    <t>7590525150</t>
  </si>
  <si>
    <t>Uložení do žlabu/trubky/lišty kabelu SYKFY 50x2x0,5</t>
  </si>
  <si>
    <t>1945625707</t>
  </si>
  <si>
    <t>155</t>
  </si>
  <si>
    <t>7590545110</t>
  </si>
  <si>
    <t>Montáž kabelu SEKU, SYKFY připevněného na zeď</t>
  </si>
  <si>
    <t>1854537860</t>
  </si>
  <si>
    <t>156</t>
  </si>
  <si>
    <t>261106442</t>
  </si>
  <si>
    <t>7492501340</t>
  </si>
  <si>
    <t>Kabely, vodiče, šňůry Cu - nn Kabel jednožílový Cu, plastová izolace 1-YY do 1 x 35 mm2</t>
  </si>
  <si>
    <t>2046850218</t>
  </si>
  <si>
    <t>545483564</t>
  </si>
  <si>
    <t>159</t>
  </si>
  <si>
    <t>7590545070</t>
  </si>
  <si>
    <t>Montáž ukončení kabelu CYKY 4x10 ve stojanu závor nebo rozvaděči</t>
  </si>
  <si>
    <t>1970419948</t>
  </si>
  <si>
    <t>7491200260</t>
  </si>
  <si>
    <t>Elektroinstalační materiál Elektroinstalační lišty a kabelové žlaby Lišta LHD 40x20 vkládací bílá 2m</t>
  </si>
  <si>
    <t>-1087862889</t>
  </si>
  <si>
    <t>7491251010</t>
  </si>
  <si>
    <t>Montáž lišt elektroinstalačních, kabelových žlabů z PVC-U jednokomorových zaklapávacích rozměru 40/40 mm</t>
  </si>
  <si>
    <t>293480204</t>
  </si>
  <si>
    <t>162</t>
  </si>
  <si>
    <t>7491100020</t>
  </si>
  <si>
    <t>Trubková vedení Ohebné elektroinstalační trubky 1416/1 pr.16 320N MONOFLEX</t>
  </si>
  <si>
    <t>1822902533</t>
  </si>
  <si>
    <t>7590545014</t>
  </si>
  <si>
    <t>Montáž vodiče sdělovacího izolovaného v trubce nebo liště</t>
  </si>
  <si>
    <t>-1256986358</t>
  </si>
  <si>
    <t>7590547014</t>
  </si>
  <si>
    <t>Demontáž vodiče sdělovacího izolovaného v liště</t>
  </si>
  <si>
    <t>-975722838</t>
  </si>
  <si>
    <t>7590577020</t>
  </si>
  <si>
    <t>Demontáž zásuvky pro 1 datový port</t>
  </si>
  <si>
    <t>95070331</t>
  </si>
  <si>
    <t>-283168808</t>
  </si>
  <si>
    <t>7590525146</t>
  </si>
  <si>
    <t>Uložení do žlabu/trubky/lišty kabelu SYKFY 5x2x0,5</t>
  </si>
  <si>
    <t>1182836527</t>
  </si>
  <si>
    <t>7590525147</t>
  </si>
  <si>
    <t>Uložení do žlabu/trubky/lišty kabelu SYKFY 10x2x0,5</t>
  </si>
  <si>
    <t>38516162</t>
  </si>
  <si>
    <t>7590525148</t>
  </si>
  <si>
    <t>Uložení do žlabu/trubky/lišty kabelu SYKFY 20x2x0,5</t>
  </si>
  <si>
    <t>1550155809</t>
  </si>
  <si>
    <t>7596005275</t>
  </si>
  <si>
    <t>Montáž radiobloku TRS (AŽD008) DCom včetně měření - oživení</t>
  </si>
  <si>
    <t>41873141</t>
  </si>
  <si>
    <t>7590540055</t>
  </si>
  <si>
    <t>Slaboproudé rozvody, kabely pro přívod a vnitřní instalaci Instalační kabely SYKFY  10 x 2 x 0,5</t>
  </si>
  <si>
    <t>-1712079388</t>
  </si>
  <si>
    <t>7596515010</t>
  </si>
  <si>
    <t>2117411946</t>
  </si>
  <si>
    <t>7596515030</t>
  </si>
  <si>
    <t>Konfigurace a oživení informačního zařízení pro cestující</t>
  </si>
  <si>
    <t>1413192669</t>
  </si>
  <si>
    <t>7596515040</t>
  </si>
  <si>
    <t>Školení operátora-obsluhy editačního pracoviště informačního zařízení na ovládací SW</t>
  </si>
  <si>
    <t>-1374004835</t>
  </si>
  <si>
    <t>7596515050</t>
  </si>
  <si>
    <t>Montáž převodníku RS232/485 nebo RS232/Ethernet</t>
  </si>
  <si>
    <t>1806291645</t>
  </si>
  <si>
    <t>7596515060</t>
  </si>
  <si>
    <t>Montáž převodníku mezi řídící jednotkou a rozhlasovou ústřednou</t>
  </si>
  <si>
    <t>-1703775130</t>
  </si>
  <si>
    <t>7596515070</t>
  </si>
  <si>
    <t>Montáž modulu dálkového ovládání spouštění hlášení pomocí dálkového ovladače (tzv. klíčenky)</t>
  </si>
  <si>
    <t>-779383907</t>
  </si>
  <si>
    <t>7596525016</t>
  </si>
  <si>
    <t>Montáž informační tabule na nosnou konstrukci do 400 kg</t>
  </si>
  <si>
    <t>-1310489634</t>
  </si>
  <si>
    <t>7596525032</t>
  </si>
  <si>
    <t>Montáž informační tabule zadní plochou nebo bokem na zeď do 400 kg</t>
  </si>
  <si>
    <t>269160808</t>
  </si>
  <si>
    <t>7596555010</t>
  </si>
  <si>
    <t>Montáž majáčku digitálního hlasového (DHM)</t>
  </si>
  <si>
    <t>-620189926</t>
  </si>
  <si>
    <t>7598015175</t>
  </si>
  <si>
    <t>Měření kapacitních nerovnováh do 8 km</t>
  </si>
  <si>
    <t>1638308569</t>
  </si>
  <si>
    <t>7598015180</t>
  </si>
  <si>
    <t>Měření útlumu přeslechu na blízkém konci na místním sdělovacím kabelu za 1 čtyřku XN měřeného úseku</t>
  </si>
  <si>
    <t>506220701</t>
  </si>
  <si>
    <t>7598015185</t>
  </si>
  <si>
    <t>Jednosměrné měření kabelu místního</t>
  </si>
  <si>
    <t>400077921</t>
  </si>
  <si>
    <t>7598035130</t>
  </si>
  <si>
    <t>PM + OTDR obě vlnové délky obousměrně</t>
  </si>
  <si>
    <t>1268000359</t>
  </si>
  <si>
    <t>7598035160</t>
  </si>
  <si>
    <t>Oživení systému</t>
  </si>
  <si>
    <t>-937050448</t>
  </si>
  <si>
    <t>7598095530</t>
  </si>
  <si>
    <t>Komplexní zkouška diagnostiky za jednu MÚ</t>
  </si>
  <si>
    <t>-1313021754</t>
  </si>
  <si>
    <t>7598095647</t>
  </si>
  <si>
    <t>Vyhotovení revizní správy SZ - sdělovací zařízení (zapojovače a pod.)</t>
  </si>
  <si>
    <t>2113146580</t>
  </si>
  <si>
    <t>7598095651</t>
  </si>
  <si>
    <t>Vyhotovení revizní správy RZ - rozhlasové zařízení</t>
  </si>
  <si>
    <t>-2119092516</t>
  </si>
  <si>
    <t>7598095655</t>
  </si>
  <si>
    <t>Vyhotovení revizní správy EZS - elektronická zabezpečovací signalizace</t>
  </si>
  <si>
    <t>-2023151458</t>
  </si>
  <si>
    <t>7598095661</t>
  </si>
  <si>
    <t>Vyhotovení revizní správy kamerový systém</t>
  </si>
  <si>
    <t>-2099663929</t>
  </si>
  <si>
    <t>1392527216</t>
  </si>
  <si>
    <t>PS 03-51 - ŽST Nymburk město, trafostanice 22/0,4kV</t>
  </si>
  <si>
    <t>01 - dle Sborníku</t>
  </si>
  <si>
    <t>-406007649</t>
  </si>
  <si>
    <t>7491200270</t>
  </si>
  <si>
    <t>Elektroinstalační materiál Elektroinstalační lišty a kabelové žlaby Lišta LH 60x40 vkládací bílá 3m</t>
  </si>
  <si>
    <t>-670291894</t>
  </si>
  <si>
    <t>7491252030</t>
  </si>
  <si>
    <t>Montáž krabic elektroinstalačních, rozvodek - bez zapojení krabice dvojité pro lištové rozvody s víčkem a svorkovnicí</t>
  </si>
  <si>
    <t>-401178154</t>
  </si>
  <si>
    <t>7491201530</t>
  </si>
  <si>
    <t>Elektroinstalační materiál Elektroinstalační krabice a rozvodky Bez zapojení Krabice lištová LK80X16/T</t>
  </si>
  <si>
    <t>873750208</t>
  </si>
  <si>
    <t>7491253010</t>
  </si>
  <si>
    <t>Montáž přístrojů spínacích instalačních kolébkových velkoplošných vypínačů jednopolových řaz.1, 250 V/10 A, IP20 vč.ovl.krytu a rámečku</t>
  </si>
  <si>
    <t>-1723483430</t>
  </si>
  <si>
    <t>7491254010</t>
  </si>
  <si>
    <t>Montáž zásuvek instalačních domovních 10/16 A, 250 V, IP20 bez přepěťové ochrany nebo se zabudovanou přepěťovou ochranou jednoduchých nebo dvojitých</t>
  </si>
  <si>
    <t>-670890145</t>
  </si>
  <si>
    <t>7491256010</t>
  </si>
  <si>
    <t>Montáž elektrických přímotopů konvektorů přímotopných s termostatem do 3000 W</t>
  </si>
  <si>
    <t>-1939562565</t>
  </si>
  <si>
    <t>7491256020</t>
  </si>
  <si>
    <t>Montáž elektrických přímotopů termostatů prostorových 0-40° C</t>
  </si>
  <si>
    <t>-426370543</t>
  </si>
  <si>
    <t>7491351040</t>
  </si>
  <si>
    <t>Montáž ocelových profilů svařováním a šroubováním do pomocných ocelových konstrukcí</t>
  </si>
  <si>
    <t>-134650599</t>
  </si>
  <si>
    <t>7491206660</t>
  </si>
  <si>
    <t>Elektroinstalační materiál Elektrické přímotopy Panel ECOFLEX 1000W TAC 10</t>
  </si>
  <si>
    <t>41927288</t>
  </si>
  <si>
    <t>7491206680</t>
  </si>
  <si>
    <t>Elektroinstalační materiál Elektrické přímotopy Panel ECOFLEX 1500W TAC 15</t>
  </si>
  <si>
    <t>-1882050304</t>
  </si>
  <si>
    <t>7491206700</t>
  </si>
  <si>
    <t>Elektroinstalační materiál Elektrické přímotopy Panel ECOFLEX 2000W TAC 20</t>
  </si>
  <si>
    <t>-1702400449</t>
  </si>
  <si>
    <t>7491206750</t>
  </si>
  <si>
    <t>Elektroinstalační materiál Elektrické přímotopy Termostat, 5..50°C, 230V AC, elektronický</t>
  </si>
  <si>
    <t>-463894034</t>
  </si>
  <si>
    <t>7491552010</t>
  </si>
  <si>
    <t>Montáž protipožárních ucpávek a tmelů protipožární ucpávka pod rozvaděč, do EI 90 min.</t>
  </si>
  <si>
    <t>-1156138852</t>
  </si>
  <si>
    <t>7491552012</t>
  </si>
  <si>
    <t>Montáž protipožárních ucpávek a tmelů protipožární ucpávka stěnou nebo stropem tloušťky do 50 cm, do EI 90 min.</t>
  </si>
  <si>
    <t>33948576</t>
  </si>
  <si>
    <t>7491553012</t>
  </si>
  <si>
    <t>Montáž kabelových ucpávek vodě odolných, pro vnitřní průměr otvoru přes 60 do 105 mm</t>
  </si>
  <si>
    <t>1158984506</t>
  </si>
  <si>
    <t>7491510090</t>
  </si>
  <si>
    <t>Protipožární a kabelové ucpávky Protipožární ucpávky a tmely zpěvňující tmel CP 611A, tuba 310ml, do EI 90 min.</t>
  </si>
  <si>
    <t>440269071</t>
  </si>
  <si>
    <t>7491510120</t>
  </si>
  <si>
    <t>Protipožární a kabelové ucpávky Kabelové ucpávky Vodovzdorná</t>
  </si>
  <si>
    <t>-342454726</t>
  </si>
  <si>
    <t>7491555025</t>
  </si>
  <si>
    <t>Montáž svítidel základních instalačních zářivkových s krytem se 2 zdroji 1x36 W nebo 1x58 W, IP20</t>
  </si>
  <si>
    <t>190265540</t>
  </si>
  <si>
    <t>7491202900</t>
  </si>
  <si>
    <t>Elektroinstalační materiál Spínací přístroje instalační Spínač TANGO 3558A-06940 B</t>
  </si>
  <si>
    <t>-48840589</t>
  </si>
  <si>
    <t>7491204890</t>
  </si>
  <si>
    <t>Elektroinstalační materiál Zásuvky instalační Zásuvka TANGO 5518A-A2349 B</t>
  </si>
  <si>
    <t>-959059393</t>
  </si>
  <si>
    <t>7491205690</t>
  </si>
  <si>
    <t>Elektroinstalační materiál Zásuvky instalační Zásuvka 1 fázová 230V/16A montáž na DIN lištu</t>
  </si>
  <si>
    <t>2098452229</t>
  </si>
  <si>
    <t>7492700920</t>
  </si>
  <si>
    <t>Ukončení vodičů a kabelů VN Připojovací systémy pro izolované rozvaděče vn Izolovaný adaptér pro připojení do rozvaděče do 35kV (sada 3ks ), 95 - 185 mm2</t>
  </si>
  <si>
    <t>1737825789</t>
  </si>
  <si>
    <t>7492701040</t>
  </si>
  <si>
    <t>Ukončení vodičů a kabelů VN Připojovací systémy pro izolované rozvaděče vn Izolovaný T-adaptér 22kV pro plynem izolované rozvaděče osazené průchodkami s omezovačem přepětí, 1 a 3-žilové kabely 22 kV 50-300 mm? se šroubovacím okem</t>
  </si>
  <si>
    <t>275631881</t>
  </si>
  <si>
    <t>7493101880</t>
  </si>
  <si>
    <t>Venkovní osvětlení Svítidla pro montáž na strop nebo stěnu VIPET-II-PC-236-K-T40, 2x36W</t>
  </si>
  <si>
    <t>158515774</t>
  </si>
  <si>
    <t>7491651010</t>
  </si>
  <si>
    <t>Montáž vnitřního uzemnění uzemňovacích vodičů pevně na povrchu z pozinkované oceli (FeZn) do 120 mm2</t>
  </si>
  <si>
    <t>426971710</t>
  </si>
  <si>
    <t>7491651035</t>
  </si>
  <si>
    <t>Montáž vnitřního uzemnění ochranné pospojování pevně vodič Cu 4-16 mm2</t>
  </si>
  <si>
    <t>-1255550780</t>
  </si>
  <si>
    <t>7491651042</t>
  </si>
  <si>
    <t>Montáž vnitřního uzemnění ostatní podpěra vedení PV 42 pro FeZn 30x4 mm</t>
  </si>
  <si>
    <t>-167488604</t>
  </si>
  <si>
    <t>7491651046</t>
  </si>
  <si>
    <t>Montáž vnitřního uzemnění ostatní pouzdro pro průchod pásku FeZn 30x4 mm stěnou</t>
  </si>
  <si>
    <t>409481764</t>
  </si>
  <si>
    <t>7491600020</t>
  </si>
  <si>
    <t>Uzemnění Vnitřní Uzemňovací vedení na povrchu, páskem FeZn do 120 mm2</t>
  </si>
  <si>
    <t>-41450225</t>
  </si>
  <si>
    <t>7491600090</t>
  </si>
  <si>
    <t>Uzemnění Vnitřní H07V-K 16 žz (CYA)</t>
  </si>
  <si>
    <t>-517871835</t>
  </si>
  <si>
    <t>7491600110</t>
  </si>
  <si>
    <t>Uzemnění Vnitřní Svorka OBO 1801 ekvipotenciální</t>
  </si>
  <si>
    <t>-270873595</t>
  </si>
  <si>
    <t>7491201410</t>
  </si>
  <si>
    <t>Elektroinstalační materiál Elektroinstalační krabice a rozvodky Bez zapojení Víčko V 125/1</t>
  </si>
  <si>
    <t>-248391280</t>
  </si>
  <si>
    <t>7491201300</t>
  </si>
  <si>
    <t>Elektroinstalační materiál Elektroinstalační krabice a rozvodky Bez zapojení Krabice KO 125 E</t>
  </si>
  <si>
    <t>489846039</t>
  </si>
  <si>
    <t>7491651048</t>
  </si>
  <si>
    <t>Montáž vnitřního uzemnění ostatní ekvipotenciální svorkovnice do 6 x 16 mm2, krytá</t>
  </si>
  <si>
    <t>-311698484</t>
  </si>
  <si>
    <t>7491652010</t>
  </si>
  <si>
    <t>Montáž vnějšího uzemnění uzemňovacích vodičů v zemi z pozinkované oceli (FeZn) do 120 mm2</t>
  </si>
  <si>
    <t>-1629301113</t>
  </si>
  <si>
    <t>-1586658261</t>
  </si>
  <si>
    <t>7491653020</t>
  </si>
  <si>
    <t>Montáž hromosvodného vedení vodičů izolačních hromosvodných</t>
  </si>
  <si>
    <t>-2127290208</t>
  </si>
  <si>
    <t>7491653030</t>
  </si>
  <si>
    <t>Montáž hromosvodného vedení jímací tyče včetně stojanu, délky do 5 m</t>
  </si>
  <si>
    <t>542053710</t>
  </si>
  <si>
    <t>7491654030</t>
  </si>
  <si>
    <t>Montáž svorek zkušební včetně ochranného úhelníku či trubky včetně držáků do zdiva, označovací štítek se 4 šrouby (typ SZ apod.).,</t>
  </si>
  <si>
    <t>150536044</t>
  </si>
  <si>
    <t>7491601780R</t>
  </si>
  <si>
    <t>819336 HVI-SET -jímač 3200/1000mm + 6m HVIlong šedé 23mm, vč. držáků do dřeva</t>
  </si>
  <si>
    <t>-448115121</t>
  </si>
  <si>
    <t>7491600390</t>
  </si>
  <si>
    <t>Uzemnění Hromosvodné vedení Držák DOHT  1 na trubku 1/2</t>
  </si>
  <si>
    <t>-1911458095</t>
  </si>
  <si>
    <t>7492151025</t>
  </si>
  <si>
    <t>Montáž spojovacího vedení z Cu nebo Al pasů do 2x100x10 mm</t>
  </si>
  <si>
    <t>-282385457</t>
  </si>
  <si>
    <t>7492152030</t>
  </si>
  <si>
    <t>Montáž podpěrných izolátorů, průchodek vn izolátoru podpěrného vnitřního</t>
  </si>
  <si>
    <t>-635848290</t>
  </si>
  <si>
    <t>7492100020</t>
  </si>
  <si>
    <t>Spojovací vedení, podpěrné izolátory Spojovací vedení z Cu pasů 32x 5 mm (1,43 kg/m) bez držáků</t>
  </si>
  <si>
    <t>913342680</t>
  </si>
  <si>
    <t>7492100750</t>
  </si>
  <si>
    <t>Spojovací vedení, podpěrné izolátory Podpěrné izolátory, průchodky Podpěrný izolátor pro vnitřní aplikace pro připojení kabelů / přípojnice. SGA 24N A1, K95.</t>
  </si>
  <si>
    <t>-449172322</t>
  </si>
  <si>
    <t>7492451010</t>
  </si>
  <si>
    <t>Montáž kabelů vn jednožílových do 120 mm2</t>
  </si>
  <si>
    <t>1312334080</t>
  </si>
  <si>
    <t>7492453010</t>
  </si>
  <si>
    <t>Montáž koncovek kabelů vn jednožílových do 120 mm2</t>
  </si>
  <si>
    <t>63602491</t>
  </si>
  <si>
    <t>7492454030</t>
  </si>
  <si>
    <t>Montáž připojovacích systémů pro izolované vodiče a pomocné práce pro kabely vn sady izolovaných adaptérů (3 ks) pro připojení vn kabelu do vn rozvaděče</t>
  </si>
  <si>
    <t>609328346</t>
  </si>
  <si>
    <t>7492400240</t>
  </si>
  <si>
    <t>Kabely, vodiče - vn Kabely do 22kV včetně 10-AXEKVCEY 1x70/16 - 1x120/16 mm2,  kabel silový, stíněný</t>
  </si>
  <si>
    <t>425852415</t>
  </si>
  <si>
    <t>7492454035</t>
  </si>
  <si>
    <t>Montáž připojovacích systémů pro izolované vodiče a pomocné práce pro kabely vn sady izolovaných adaptérů (3 ks) pro připojení vn kabelu do vn rozvaděče s omezovačem přepětí</t>
  </si>
  <si>
    <t>-1743541744</t>
  </si>
  <si>
    <t>7492454040</t>
  </si>
  <si>
    <t>Montáž připojovacích systémů pro izolované vodiče a pomocné práce pro kabely vn sady izolovaných adaptérů (3 ks) pro připojení vn kabelu k transformátoru</t>
  </si>
  <si>
    <t>608296582</t>
  </si>
  <si>
    <t>7492552018</t>
  </si>
  <si>
    <t>Montáž kabelů jednožílových Cu do 300 mm2</t>
  </si>
  <si>
    <t>273403280</t>
  </si>
  <si>
    <t>7492501450</t>
  </si>
  <si>
    <t>Kabely, vodiče, šňůry Cu - nn Kabel jednožílový Cu, izolace pryžová 1-CHBU 1x185 - 1x300 mm2,  kabel silový</t>
  </si>
  <si>
    <t>-76732668</t>
  </si>
  <si>
    <t>7492553010</t>
  </si>
  <si>
    <t>Montáž kabelů 2- a 3-žílových Cu do 16 mm2</t>
  </si>
  <si>
    <t>-1083317281</t>
  </si>
  <si>
    <t>7492554010</t>
  </si>
  <si>
    <t>Montáž kabelů 4- a 5-žílových Cu do 16 mm2</t>
  </si>
  <si>
    <t>1343784137</t>
  </si>
  <si>
    <t>7492554014</t>
  </si>
  <si>
    <t>Montáž kabelů 4- a 5-žílových Cu do 50 mm2</t>
  </si>
  <si>
    <t>-1839751571</t>
  </si>
  <si>
    <t>7492555010</t>
  </si>
  <si>
    <t>Montáž kabelů vícežílových Cu 7 x 1,5 mm2</t>
  </si>
  <si>
    <t>1217902175</t>
  </si>
  <si>
    <t>7492555014</t>
  </si>
  <si>
    <t>Montáž kabelů vícežílových Cu 19 - 24 x 1,5 mm2</t>
  </si>
  <si>
    <t>1881814753</t>
  </si>
  <si>
    <t>7492555020</t>
  </si>
  <si>
    <t>Montáž kabelů vícežílových Cu 12 x 2,5 mm2</t>
  </si>
  <si>
    <t>-758755101</t>
  </si>
  <si>
    <t>7492501720</t>
  </si>
  <si>
    <t>Kabely, vodiče, šňůry Cu - nn Kabel silový 2 a 3-žílový Cu, plastová izolace CYKY 3J4 (3Cx 4)</t>
  </si>
  <si>
    <t>-52972843</t>
  </si>
  <si>
    <t>1890872478</t>
  </si>
  <si>
    <t>-187997600</t>
  </si>
  <si>
    <t>7492501901</t>
  </si>
  <si>
    <t>Kabely, vodiče, šňůry Cu - nn Kabel silový 4 a 5-žílový Cu, plastová izolace CYKY 4J35 (4Bx35)</t>
  </si>
  <si>
    <t>-2047914130</t>
  </si>
  <si>
    <t>7492502020</t>
  </si>
  <si>
    <t>Kabely, vodiče, šňůry Cu - nn Kabel silový 4 a 5-žílový Cu, plastová izolace CYKY 5J4 (5Cx4)</t>
  </si>
  <si>
    <t>160817026</t>
  </si>
  <si>
    <t>7492502030</t>
  </si>
  <si>
    <t>Kabely, vodiče, šňůry Cu - nn Kabel silový 4 a 5-žílový Cu, plastová izolace CYKY 5J6 (5Cx6)</t>
  </si>
  <si>
    <t>-516548866</t>
  </si>
  <si>
    <t>7492502040</t>
  </si>
  <si>
    <t>Kabely, vodiče, šňůry Cu - nn Kabel silový 4 a 5-žílový Cu, plastová izolace CYKY 5O1,5 (5Dx1,5)</t>
  </si>
  <si>
    <t>234226668</t>
  </si>
  <si>
    <t>7492502060</t>
  </si>
  <si>
    <t>Kabely, vodiče, šňůry Cu - nn Kabel silový 4 a 5-žílový Cu, plastová izolace CYKY 5J2,5 (5Cx2,5)</t>
  </si>
  <si>
    <t>-230153459</t>
  </si>
  <si>
    <t>72</t>
  </si>
  <si>
    <t>7492502080</t>
  </si>
  <si>
    <t>Kabely, vodiče, šňůry Cu - nn Kabel silový více-žílový Cu, plastová izolace CYKY 24J1,5 (24Cx1,5)</t>
  </si>
  <si>
    <t>-1067468424</t>
  </si>
  <si>
    <t>7492502130</t>
  </si>
  <si>
    <t>Kabely, vodiče, šňůry Cu - nn Kabel silový více-žílový Cu, plastová izolace CYKY 7O1,5 (7Dx1,5)</t>
  </si>
  <si>
    <t>-1287037164</t>
  </si>
  <si>
    <t>-626481301</t>
  </si>
  <si>
    <t>7492751012</t>
  </si>
  <si>
    <t>Montáž ukončení kabelů nn v rozvaděči nebo na přístroji izolovaných s označením 1 - žílových do 500 mm2</t>
  </si>
  <si>
    <t>-404859923</t>
  </si>
  <si>
    <t>7492751020</t>
  </si>
  <si>
    <t>Montáž ukončení kabelů nn v rozvaděči nebo na přístroji izolovaných s označením 2 - 5-ti žílových do 2,5 mm2</t>
  </si>
  <si>
    <t>-436303549</t>
  </si>
  <si>
    <t>7492751040</t>
  </si>
  <si>
    <t>Montáž ukončení kabelů nn v rozvaděči nebo na přístroji izolovaných s označením 7 - 12-ti žílových do 4 mm2</t>
  </si>
  <si>
    <t>1652522750</t>
  </si>
  <si>
    <t>7492751050</t>
  </si>
  <si>
    <t>Montáž ukončení kabelů nn v rozvaděči nebo na přístroji izolovaných s označením 19 - 24-ti žílových do 4 mm2</t>
  </si>
  <si>
    <t>2015798622</t>
  </si>
  <si>
    <t>78</t>
  </si>
  <si>
    <t>7492756015</t>
  </si>
  <si>
    <t>Pomocné práce pro montáž kabelů ochranný nátěr kabelů proti ohni</t>
  </si>
  <si>
    <t>-61602981</t>
  </si>
  <si>
    <t>7492756020</t>
  </si>
  <si>
    <t>Pomocné práce pro montáž kabelů montáž označovacího štítku na kabel</t>
  </si>
  <si>
    <t>-1541116499</t>
  </si>
  <si>
    <t>7494151010</t>
  </si>
  <si>
    <t>Montáž modulárních rozvodnic min. IP 30, počet modulů do 72</t>
  </si>
  <si>
    <t>-4541755</t>
  </si>
  <si>
    <t>7494000010</t>
  </si>
  <si>
    <t>Rozvodnicové a rozváděčové skříně Distri Rozvodnicové skříně DistriTon Plastové Nástěnné (IP40) pro nástěnnou montáž, neprůhledné dveře, počet řad 4, počet modulů v řadě 14, krytí IP40, PE+N, barva bílá, materiál: plast</t>
  </si>
  <si>
    <t>-2014492341</t>
  </si>
  <si>
    <t>7494251012</t>
  </si>
  <si>
    <t>Montáž rozvaděčů skříňových oceloplechových IP40, prázdných jednostranného pole výška do 2 250 mm hloubka do 800 mm š 600-800 mm</t>
  </si>
  <si>
    <t>-1836912795</t>
  </si>
  <si>
    <t>7494251040</t>
  </si>
  <si>
    <t>Montáž rozvaděčů skříňových oceloplechových rámu pod rozvaděč hloubka do 800 mm, šířka do 1 200 mm, 1 pole</t>
  </si>
  <si>
    <t>1704578808</t>
  </si>
  <si>
    <t>7494252010</t>
  </si>
  <si>
    <t>Montáž přípojnice do rozvaděčů nn včetně podpěrných izolátorů nebo držáků do 50 x 10 mm</t>
  </si>
  <si>
    <t>1864376706</t>
  </si>
  <si>
    <t>7494253010</t>
  </si>
  <si>
    <t>Montáž kompenzačního rozvaděče včetně skříně a regulátoru do 100 kVAr</t>
  </si>
  <si>
    <t>-1784372602</t>
  </si>
  <si>
    <t>7494253030</t>
  </si>
  <si>
    <t>Montáž kompenzačního rozvaděče kompenzačního kondenzátoru do rozvaděče do 25 kVAr</t>
  </si>
  <si>
    <t>197672718</t>
  </si>
  <si>
    <t>7494255020</t>
  </si>
  <si>
    <t>Montáž regulačních a monitorovacích elektroenergetických zařízení sledování odběru, programové regulování odběru a přenos dat do centrální databáze</t>
  </si>
  <si>
    <t>-615869303</t>
  </si>
  <si>
    <t>7494255030</t>
  </si>
  <si>
    <t>Montáž regulačních a monitorovacích elektroenergetických zařízení nastavení zařízení</t>
  </si>
  <si>
    <t>-341102432</t>
  </si>
  <si>
    <t>7494001254</t>
  </si>
  <si>
    <t>Rozvodnicové a rozváděčové skříně Distri Rozváděčové skříně Řadové (IP40) - oceloplechové krytí IP40, jednokřídlé dveře, V x Š x H 2000 x 600 x 300</t>
  </si>
  <si>
    <t>-2039828611</t>
  </si>
  <si>
    <t>7494001266</t>
  </si>
  <si>
    <t>Rozvodnicové a rozváděčové skříně Distri Rozváděčové skříně Řadové (IP40) - oceloplechové krytí IP40, jednokřídlé dveře, V x Š x H 2000 x 800 x 300</t>
  </si>
  <si>
    <t>-1138918527</t>
  </si>
  <si>
    <t>7494002076</t>
  </si>
  <si>
    <t>Rozvodnicové a rozváděčové skříně Distri Rozváděčové skříně Příslušenství Boční kryty V x H 2000 x 300, sada 2 ks, pro např. QA40</t>
  </si>
  <si>
    <t>1270119125</t>
  </si>
  <si>
    <t>7494002054</t>
  </si>
  <si>
    <t>Rozvodnicové a rozváděčové skříně Distri Rozváděčové skříně Příslušenství Přechodová pole V x Š x H 2000 x 200 x 300, pro např. QA40, QA55</t>
  </si>
  <si>
    <t>-1681074423</t>
  </si>
  <si>
    <t>7494002266</t>
  </si>
  <si>
    <t>Rozvodnicové a rozváděčové skříně Distri Rozváděčové skříně Příslušenství Podstavce 200 mm výška 200 mm, Š x H 600 x 300, pro např. QA55, QA40</t>
  </si>
  <si>
    <t>908809574</t>
  </si>
  <si>
    <t>7494002278</t>
  </si>
  <si>
    <t>Rozvodnicové a rozváděčové skříně Distri Rozváděčové skříně Příslušenství Podstavce 200 mm výška 200 mm, Š x H 800 x 300, pro např. QA55, QA40</t>
  </si>
  <si>
    <t>1172700423</t>
  </si>
  <si>
    <t>7494002456</t>
  </si>
  <si>
    <t>Rozvodnicové a rozváděčové skříně Distri Rozváděčové skříně Příslušenství Montážní panely montážní panel skříň V x Š 2000 x 600, sada držáků - 4 ks, pro např. QA</t>
  </si>
  <si>
    <t>1599609721</t>
  </si>
  <si>
    <t>7494002458</t>
  </si>
  <si>
    <t>Rozvodnicové a rozváděčové skříně Distri Rozváděčové skříně Příslušenství Montážní panely montážní panel skříň V x Š 2000 x 800, sada držáků - 4 ks, pro např. QA</t>
  </si>
  <si>
    <t>-141406551</t>
  </si>
  <si>
    <t>7494002490</t>
  </si>
  <si>
    <t>Rozvodnicové a rozváděčové skříně Distri Rozváděčové skříně Příslušenství Lišty pro zadní montáž pro zadní montáž prvků QA, V lišty x Š skříně 76 x 800, pro např. QA</t>
  </si>
  <si>
    <t>-1169322284</t>
  </si>
  <si>
    <t>7494002488</t>
  </si>
  <si>
    <t>Rozvodnicové a rozváděčové skříně Distri Rozváděčové skříně Příslušenství Lišty pro zadní montáž pro zadní montáž prvků QA, V lišty x Š skříně 76 x 600, pro např. QA</t>
  </si>
  <si>
    <t>1698690568</t>
  </si>
  <si>
    <t>121</t>
  </si>
  <si>
    <t>7494002542</t>
  </si>
  <si>
    <t>Rozvodnicové a rozváděčové skříně Distri Rozváděčové skříně Příslušenství Kryty pro modulový systém s výřezem pro modulární systém, s výřezem, V krytu x Š skříně 150 x 600, pro např. QA</t>
  </si>
  <si>
    <t>890427422</t>
  </si>
  <si>
    <t>7494002544</t>
  </si>
  <si>
    <t>Rozvodnicové a rozváděčové skříně Distri Rozváděčové skříně Příslušenství Kryty pro modulový systém s výřezem pro modulární systém, s výřezem, V krytu x Š skříně 150 x 800, pro např. QA</t>
  </si>
  <si>
    <t>-522589972</t>
  </si>
  <si>
    <t>7494002638</t>
  </si>
  <si>
    <t>Rozvodnicové a rozváděčové skříně Distri Rozváděčové skříně Příslušenství Závěsná oka závit M12, sada 4 ks, pro např. QA</t>
  </si>
  <si>
    <t>1304310635</t>
  </si>
  <si>
    <t>7494002642</t>
  </si>
  <si>
    <t>Rozvodnicové a rozváděčové skříně Distri Rozváděčové skříně Příslušenství Aretace dveří úhel otevření 160°, pro např. QA</t>
  </si>
  <si>
    <t>-68849801</t>
  </si>
  <si>
    <t>7494002644</t>
  </si>
  <si>
    <t>Rozvodnicové a rozváděčové skříně Distri Rozváděčové skříně Příslušenství Držáky dveřního spínače pro např. QA</t>
  </si>
  <si>
    <t>-2114506630</t>
  </si>
  <si>
    <t>7494002708</t>
  </si>
  <si>
    <t>Rozvodnicové a rozváděčové skříně Distri Rozváděčové skříně Příslušenství Svislé lišty šířka x délka 100 x 2100, pro např. QA</t>
  </si>
  <si>
    <t>247723769</t>
  </si>
  <si>
    <t>7494002802</t>
  </si>
  <si>
    <t>Rozvodnicové a rozváděčové skříně Distri Rozváděčové skříně Příslušenství Lišty pro držáky kabelů Sonap Š skříně 600 mm, pro např. QA</t>
  </si>
  <si>
    <t>888915900</t>
  </si>
  <si>
    <t>7494002804</t>
  </si>
  <si>
    <t>Rozvodnicové a rozváděčové skříně Distri Rozváděčové skříně Příslušenství Lišty pro držáky kabelů Sonap Š skříně 800 mm, pro např. QA</t>
  </si>
  <si>
    <t>-333850930</t>
  </si>
  <si>
    <t>7494002810</t>
  </si>
  <si>
    <t>Rozvodnicové a rozváděčové skříně Distri Rozváděčové skříně Příslušenství Zámky vložka "D" pro výklopnou kliku, pro např. QA</t>
  </si>
  <si>
    <t>2102301772</t>
  </si>
  <si>
    <t>7494002822</t>
  </si>
  <si>
    <t>Rozvodnicové a rozváděčové skříně Distri Rozváděčové skříně Příslušenství Schránky plech, pro skříň Š 600 mm, pro např. QA</t>
  </si>
  <si>
    <t>878255071</t>
  </si>
  <si>
    <t>7494002824</t>
  </si>
  <si>
    <t>Rozvodnicové a rozváděčové skříně Distri Rozváděčové skříně Příslušenství Schránky plech, pro skříň Š 800 mm, pro např. QA</t>
  </si>
  <si>
    <t>1028216681</t>
  </si>
  <si>
    <t>7494002826</t>
  </si>
  <si>
    <t>Rozvodnicové a rozváděčové skříně Distri Rozváděčové skříně Příslušenství Dveřní spínače pro např. QA</t>
  </si>
  <si>
    <t>966543642</t>
  </si>
  <si>
    <t>7494002828</t>
  </si>
  <si>
    <t>Rozvodnicové a rozváděčové skříně Distri Rozváděčové skříně Příslušenství Světla pro např. QA</t>
  </si>
  <si>
    <t>808604349</t>
  </si>
  <si>
    <t>7494002852</t>
  </si>
  <si>
    <t>Rozvodnicové a rozváděčové skříně Distri Systémy přípojnic Držáky a izolátory Držáky přípojnic 3 fáz., pro 1 přípojnici na fázi, tloušťka přípojnic 10 mm, H skříně &gt;400 mm, pro např. QA</t>
  </si>
  <si>
    <t>1905810033</t>
  </si>
  <si>
    <t>7494002962</t>
  </si>
  <si>
    <t>Rozvodnicové a rozváděčové skříně Distri Systémy přípojnic Rozvaděče kompenzační nn kondenzátorový, vč. skříně a regulátoru 41 - 60kVAr</t>
  </si>
  <si>
    <t>-612220837</t>
  </si>
  <si>
    <t>7494003118</t>
  </si>
  <si>
    <t>Modulární přístroje Jističe do 80 A; 10 kA 1-pólové In 2 A, Ue AC 230 V / DC 72 V, charakteristika B, 1pól, Icn 10 kA</t>
  </si>
  <si>
    <t>1779958816</t>
  </si>
  <si>
    <t>7494003120</t>
  </si>
  <si>
    <t>Modulární přístroje Jističe do 80 A; 10 kA 1-pólové In 4 A, Ue AC 230 V / DC 72 V, charakteristika B, 1pól, Icn 10 kA</t>
  </si>
  <si>
    <t>731292280</t>
  </si>
  <si>
    <t>7494003122</t>
  </si>
  <si>
    <t>Modulární přístroje Jističe do 80 A; 10 kA 1-pólové In 6 A, Ue AC 230 V / DC 72 V, charakteristika B, 1pól, Icn 10 kA</t>
  </si>
  <si>
    <t>-1807589797</t>
  </si>
  <si>
    <t>7494003124</t>
  </si>
  <si>
    <t>Modulární přístroje Jističe do 80 A; 10 kA 1-pólové In 10 A, Ue AC 230 V / DC 72 V, charakteristika B, 1pól, Icn 10 kA</t>
  </si>
  <si>
    <t>-631321464</t>
  </si>
  <si>
    <t>-2039500824</t>
  </si>
  <si>
    <t>7494003410</t>
  </si>
  <si>
    <t>Modulární přístroje Jističe do 80 A; 10 kA 3-pólové In 2 A, Ue AC 230/400 V / DC 216 V, charakteristika C, 3pól, Icn 10 kA</t>
  </si>
  <si>
    <t>-2015818831</t>
  </si>
  <si>
    <t>7494003386</t>
  </si>
  <si>
    <t>Modulární přístroje Jističe do 80 A; 10 kA 3-pólové In 16 A, Ue AC 230/400 V / DC 216 V, charakteristika B, 3pól, Icn 10 kA</t>
  </si>
  <si>
    <t>1056798600</t>
  </si>
  <si>
    <t>7494003390</t>
  </si>
  <si>
    <t>Modulární přístroje Jističe do 80 A; 10 kA 3-pólové In 25 A, Ue AC 230/400 V / DC 216 V, charakteristika B, 3pól, Icn 10 kA</t>
  </si>
  <si>
    <t>1232452907</t>
  </si>
  <si>
    <t>7494003392</t>
  </si>
  <si>
    <t>Modulární přístroje Jističe do 80 A; 10 kA 3-pólové In 32 A, Ue AC 230/400 V / DC 216 V, charakteristika B, 3pól, Icn 10 kA</t>
  </si>
  <si>
    <t>-806855525</t>
  </si>
  <si>
    <t>152</t>
  </si>
  <si>
    <t>7494003394</t>
  </si>
  <si>
    <t>Modulární přístroje Jističe do 80 A; 10 kA 3-pólové In 40 A, Ue AC 230/400 V / DC 216 V, charakteristika B, 3pól, Icn 10 kA</t>
  </si>
  <si>
    <t>-975912203</t>
  </si>
  <si>
    <t>7494003396</t>
  </si>
  <si>
    <t>Modulární přístroje Jističe do 80 A; 10 kA 3-pólové In 50 A, Ue AC 230/400 V / DC 216 V, charakteristika B, 3pól, Icn 10 kA</t>
  </si>
  <si>
    <t>-1935501972</t>
  </si>
  <si>
    <t>7494003654</t>
  </si>
  <si>
    <t>Modulární přístroje Jističe Příslušenství 1x zapínací kontakt, 1x rozpínací kontakt, např. pro LTE, LTN, LVN, MSO</t>
  </si>
  <si>
    <t>1147164626</t>
  </si>
  <si>
    <t>7494003740</t>
  </si>
  <si>
    <t>Modulární přístroje Jističe Propojovací lišty Lišty 3pól. provedení, průřez 10 mm2, rozteč 17,8 mm, počet vývodů 19 x 3, kolíky</t>
  </si>
  <si>
    <t>-1182120561</t>
  </si>
  <si>
    <t>7494003780</t>
  </si>
  <si>
    <t>Modulární přístroje Proudové chrániče 6 kA 2-pólové In 25 A, Ue AC 230/400 V, Idn 30 mA, 2pól, Inc 6 kA, typ AC</t>
  </si>
  <si>
    <t>-1525805665</t>
  </si>
  <si>
    <t>7494002980</t>
  </si>
  <si>
    <t>Rozvodnicové a rozváděčové skříně Distri Systémy přípojnic Regulační a monitorovací elektroenergetické zařízení sledování odběru, programové regulování odběru a přenos dat do centrální databáze</t>
  </si>
  <si>
    <t>-789142834</t>
  </si>
  <si>
    <t>1129115613</t>
  </si>
  <si>
    <t>7494351030</t>
  </si>
  <si>
    <t>Montáž jističů (do 10 kA) třípólových do 20 A</t>
  </si>
  <si>
    <t>-1123504268</t>
  </si>
  <si>
    <t>7494351032</t>
  </si>
  <si>
    <t>Montáž jističů (do 10 kA) třípólových přes 20 do 63 A</t>
  </si>
  <si>
    <t>-1939646511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</si>
  <si>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</si>
  <si>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</si>
  <si>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-1214066422</t>
  </si>
  <si>
    <t>7494351080</t>
  </si>
  <si>
    <t>Montáž jističů (do 10 kA) přídavných zařízení k instalačním jističům do 125 A pomocného spínače (1x zap., 1x vyp. kontakt)</t>
  </si>
  <si>
    <t>256549664</t>
  </si>
  <si>
    <t>7494352010</t>
  </si>
  <si>
    <t>Montáž spínacích bloků kompaktních jističů 160 A (do 25 kA) s nadproudovou spouští do 80 A</t>
  </si>
  <si>
    <t>-1928858118</t>
  </si>
  <si>
    <t>7494352012</t>
  </si>
  <si>
    <t>Montáž spínacích bloků kompaktních jističů 160 A (do 25 kA) s nadproudovou spouští 100 - 160 A</t>
  </si>
  <si>
    <t>1365006715</t>
  </si>
  <si>
    <t>7494352030</t>
  </si>
  <si>
    <t>Montáž spínacích bloků kompaktních jističů 630 A (do 65 kA)</t>
  </si>
  <si>
    <t>1739436670</t>
  </si>
  <si>
    <t>7494353030</t>
  </si>
  <si>
    <t>Montáž příslušenství pro jističe do 630 A motorového pohonu</t>
  </si>
  <si>
    <t>-913728119</t>
  </si>
  <si>
    <t>7494353035</t>
  </si>
  <si>
    <t>Montáž příslušenství pro jističe do 630 A spouště nadproudové</t>
  </si>
  <si>
    <t>1498878011</t>
  </si>
  <si>
    <t>7494353045</t>
  </si>
  <si>
    <t>Montáž příslušenství pro jističe do 630 A spouště podpěťové</t>
  </si>
  <si>
    <t>-573596283</t>
  </si>
  <si>
    <t>7494353055</t>
  </si>
  <si>
    <t>Montáž příslušenství pro jističe do 630 A pomocných kontaktů do 4 kusů</t>
  </si>
  <si>
    <t>-263967349</t>
  </si>
  <si>
    <t>7494353060</t>
  </si>
  <si>
    <t>Montáž příslušenství pro jističe do 630 A 2 kusů izolačních přepážek např. pro BC 160</t>
  </si>
  <si>
    <t>-558194931</t>
  </si>
  <si>
    <t>7494353065</t>
  </si>
  <si>
    <t>Montáž příslušenství pro jističe do 630 A 2 kusů izolačních přepážek např. pro BH 630/BD 250</t>
  </si>
  <si>
    <t>-696539773</t>
  </si>
  <si>
    <t>7494353075</t>
  </si>
  <si>
    <t>Montáž příslušenství pro jističe do 630 A připojovací sady, Cu/Al pasy/kabelová oka, 3 kusy např. pro BH 630</t>
  </si>
  <si>
    <t>-1857854364</t>
  </si>
  <si>
    <t>7494353080</t>
  </si>
  <si>
    <t>Montáž příslušenství pro jističe do 630 A montážní sady např. pro BH 630/BD 250</t>
  </si>
  <si>
    <t>-611876006</t>
  </si>
  <si>
    <t>7494004764</t>
  </si>
  <si>
    <t>Kompaktní jističe Kompaktní jističe do 160A 3-pól 3pól, In 16 A, Icu 25 kA, charakteristika distribuční D, nastavení IR 12,5 - 16 A, Cu/Al kabely 2,5 - 95 mm2</t>
  </si>
  <si>
    <t>2090700404</t>
  </si>
  <si>
    <t>7494004768</t>
  </si>
  <si>
    <t>Kompaktní jističe Kompaktní jističe do 160A 3-pól 3pól, In 25 A, Icu 25 kA, charakteristika distribuční D, nastavení IR 20 - 25 A, Cu/Al kabely 2,5 - 95 mm2</t>
  </si>
  <si>
    <t>-2051333044</t>
  </si>
  <si>
    <t>7494004776</t>
  </si>
  <si>
    <t>Kompaktní jističe Kompaktní jističe do 160A 3-pól 3pól, In 63 A, Icu 25 kA, charakteristika distribuční D, nastavení IR 50 - 63 A, Cu/Al kabely 2,5 - 95 mm2</t>
  </si>
  <si>
    <t>81444717</t>
  </si>
  <si>
    <t>7494004778</t>
  </si>
  <si>
    <t>Kompaktní jističe Kompaktní jističe do 160A 3-pól 3pól, In 80 A, Icu 25 kA, charakteristika distribuční D, nastavení IR 63 - 80 A, Cu/Al kabely 2,5 - 95 mm2</t>
  </si>
  <si>
    <t>-1827354583</t>
  </si>
  <si>
    <t>7494004780</t>
  </si>
  <si>
    <t>Kompaktní jističe Kompaktní jističe do 160A 3-pól 3pól, In 100 A, Icu 25 kA, charakteristika distribuční D, nastavení IR 80 - 100 A, Cu/Al kabely 2,5 - 95 mm2</t>
  </si>
  <si>
    <t>420657642</t>
  </si>
  <si>
    <t>7494004782</t>
  </si>
  <si>
    <t>Kompaktní jističe Kompaktní jističe do 160A 3-pól 3pól, In 125 A, Icu 25 kA, charakteristika distribuční D, nastavení IR 100 - 125 A, Cu/Al kabely 2,5 - 95 mm2</t>
  </si>
  <si>
    <t>1775218576</t>
  </si>
  <si>
    <t>7494004820</t>
  </si>
  <si>
    <t>Kompaktní jističe Kompaktní jističe do 160A 3-pól 3pól, Ie 160 A, Ue AC 690 V (AC-23A)/ DC 250 V (DC-22A), Cu/Al kabely 2,5 - 95 mm2</t>
  </si>
  <si>
    <t>442632194</t>
  </si>
  <si>
    <t>7494004900</t>
  </si>
  <si>
    <t>Kompaktní jističe Kompaktní jističe do 160A Připojovací sady přední přívod, Cu/Al pasy / kabelová oka / flexibary, 3 ks, např. pro BC160</t>
  </si>
  <si>
    <t>-1071926655</t>
  </si>
  <si>
    <t>7494004934</t>
  </si>
  <si>
    <t>Kompaktní jističe Kompaktní jističe do 160A Pomocné spínače 1x CO, AC/DC 60 - 250 V, např. pro BC160</t>
  </si>
  <si>
    <t>-636459236</t>
  </si>
  <si>
    <t>7494004948</t>
  </si>
  <si>
    <t>Kompaktní jističe Kompaktní jističe do 160A Podpěťové spouště AC/DC 24, 48 V, např. pro BC160</t>
  </si>
  <si>
    <t>2093016355</t>
  </si>
  <si>
    <t>7494004992</t>
  </si>
  <si>
    <t>Kompaktní jističe Kompaktní jističe do 160A Motorové pohony boční ovládání, AC 230 V / DC 220 V, např. pro BC160</t>
  </si>
  <si>
    <t>-667068713</t>
  </si>
  <si>
    <t>7494005006</t>
  </si>
  <si>
    <t>Kompaktní jističe Kompaktní jističe do 160A Doplňky 3 m pro motorový pohon, např. pro BC160</t>
  </si>
  <si>
    <t>-1712420567</t>
  </si>
  <si>
    <t>7494005176</t>
  </si>
  <si>
    <t>Kompaktní jističe Kompaktní jističe Jističe do 630A Spínací bloky 3pól, Iu 630 A, Icu 65 kA, např. pro BH630</t>
  </si>
  <si>
    <t>1133511600</t>
  </si>
  <si>
    <t>7494005224</t>
  </si>
  <si>
    <t>Kompaktní jističe Kompaktní jističe Jističe do 630A Nadproudové spouště charakteristika distribuční D, In 400 A, nastavení IR 160 - 400 A, např. pro BH630</t>
  </si>
  <si>
    <t>-215456073</t>
  </si>
  <si>
    <t>7494005230</t>
  </si>
  <si>
    <t>Kompaktní jističe Kompaktní jističe Jističe do 630A Připojovací sady třmenové svorky, Cu kabely/flexibary 35-240 mm2, 3 ks, např. pro BH630</t>
  </si>
  <si>
    <t>-884957177</t>
  </si>
  <si>
    <t>7494005290</t>
  </si>
  <si>
    <t>Kompaktní jističe Kompaktní jističe Jističe do 630A Pomocné spínače 1x NO, AC/DC 5 - 60 V, např. pro BH630/BD250</t>
  </si>
  <si>
    <t>2122947126</t>
  </si>
  <si>
    <t>-1885589708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</si>
  <si>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</si>
  <si>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</si>
  <si>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766077514</t>
  </si>
  <si>
    <t>7494452010</t>
  </si>
  <si>
    <t>Montáž pojistek nn do 25 A</t>
  </si>
  <si>
    <t>-2043550186</t>
  </si>
  <si>
    <t>7494452015</t>
  </si>
  <si>
    <t>Montáž pojistek nn do 63 A</t>
  </si>
  <si>
    <t>-1205997820</t>
  </si>
  <si>
    <t>7494452020</t>
  </si>
  <si>
    <t>Montáž pojistek nn do 125 A</t>
  </si>
  <si>
    <t>312627486</t>
  </si>
  <si>
    <t>7494453015</t>
  </si>
  <si>
    <t>Montáž pojistkových odpínačů pro válcové pojistky včetně montáže pojistek do 63 A třípólový</t>
  </si>
  <si>
    <t>236803445</t>
  </si>
  <si>
    <t>7494453035</t>
  </si>
  <si>
    <t>Montáž pojistkových odpínačů pro válcové pojistky včetně montáže pojistek do 125 A třípólový</t>
  </si>
  <si>
    <t>-1736078783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</si>
  <si>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</si>
  <si>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 OPVA10-3</t>
  </si>
  <si>
    <t>-1154812372</t>
  </si>
  <si>
    <t>7494007656</t>
  </si>
  <si>
    <t>Pojistkové systémy Odpínače, odpojovače a držáky válcových pojistkových vložek Pojistkové odpínače Ie 125 A, Ue AC 690 V/DC 440 V, pro válcové pojistkové vložky 22x58, 3pól. provedení, bez signalizace, náhrada za např.  OPVA22-3</t>
  </si>
  <si>
    <t>1532606746</t>
  </si>
  <si>
    <t>7494008200</t>
  </si>
  <si>
    <t>Pojistkové systémy Výkonové pojistkové vložky Válcové pojistkové vložky In 2A, Un AC 500 V / DC 250 V, velikost 10x38, gG - charakteristika pro všeobecné použití, Cd/Pb free</t>
  </si>
  <si>
    <t>-1139276204</t>
  </si>
  <si>
    <t>7494008208</t>
  </si>
  <si>
    <t>Pojistkové systémy Výkonové pojistkové vložky Válcové pojistkové vložky In 10A, Un AC 500 V / DC 250 V, velikost 10x38, gG - charakteristika pro všeobecné použití, Cd/Pb free</t>
  </si>
  <si>
    <t>-1767351175</t>
  </si>
  <si>
    <t>7494008212</t>
  </si>
  <si>
    <t>Pojistkové systémy Výkonové pojistkové vložky Válcové pojistkové vložky In 16A, Un AC 500 V / DC 250 V, velikost 10×38, gG - charakteristika pro všeobecné použití, Cd/Pb free</t>
  </si>
  <si>
    <t>-2098768778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</si>
  <si>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</si>
  <si>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</si>
  <si>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-1235833205</t>
  </si>
  <si>
    <t>7494008314</t>
  </si>
  <si>
    <t>Pojistkové systémy Výkonové pojistkové vložky Válcové pojistkové vložky In 50A, Un AC 690 V / DC 250 V, velikost 22×58, gG - charakteristika pro všeobecné použití, Cd/Pb free</t>
  </si>
  <si>
    <t>-170846285</t>
  </si>
  <si>
    <t>7494008322</t>
  </si>
  <si>
    <t>Pojistkové systémy Výkonové pojistkové vložky Válcové pojistkové vložky In 125A, Un AC 500 V / DC 250 V, velikost 22×58, gG - charakteristika pro všeobecné použití, Cd/Pb free</t>
  </si>
  <si>
    <t>-782614339</t>
  </si>
  <si>
    <t>7494556010</t>
  </si>
  <si>
    <t>Montáž vzduchových stykačů do 100 A</t>
  </si>
  <si>
    <t>1249958098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</si>
  <si>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</si>
  <si>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</si>
  <si>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-962115701</t>
  </si>
  <si>
    <t>7494557010</t>
  </si>
  <si>
    <t>Montáž příslušenství pro stykače záskokového automatu pro záskok 2 stykačů nebo jističů včetně příslušenství</t>
  </si>
  <si>
    <t>1349056524</t>
  </si>
  <si>
    <t>7494557012</t>
  </si>
  <si>
    <t>Montáž příslušenství pro stykače nastavení záskokového automatu pro záskok 2 stykačů nebo jističů</t>
  </si>
  <si>
    <t>-387990090</t>
  </si>
  <si>
    <t>7494559010</t>
  </si>
  <si>
    <t>Montáž relé modulárního</t>
  </si>
  <si>
    <t>-735427939</t>
  </si>
  <si>
    <t>7494004520</t>
  </si>
  <si>
    <t>Modulární přístroje Ostatní přístroje -modulární přístroje Vypínače In 32 A, Ue AC 250/440 V, 3pól</t>
  </si>
  <si>
    <t>1592320797</t>
  </si>
  <si>
    <t>7494656010</t>
  </si>
  <si>
    <t>Montáž ostatních měřících přístrojů digitální analyzátor sítě pro přímé nebo nepřímé měření proudu, napětí, kmitočtu, výkonu a účiníku pro montáž do rozvaděče s integrovaným displejem</t>
  </si>
  <si>
    <t>-708308478</t>
  </si>
  <si>
    <t>7494656045</t>
  </si>
  <si>
    <t>Montáž ostatních měřících přístrojů interference optododělovač</t>
  </si>
  <si>
    <t>516313208</t>
  </si>
  <si>
    <t>7494656047</t>
  </si>
  <si>
    <t>Montáž ostatních měřících přístrojů interference zdvojovač výstupních impulzů měřících souprav</t>
  </si>
  <si>
    <t>-1959087218</t>
  </si>
  <si>
    <t>7494010256</t>
  </si>
  <si>
    <t>Přístroje pro spínání a ovládání Měřící přístroje, elektroměry Ostatní měřící přístroje Interface - optododělovač - galvanické oddělení výstupních impulzů měřících souprav</t>
  </si>
  <si>
    <t>1307866238</t>
  </si>
  <si>
    <t>7494010258</t>
  </si>
  <si>
    <t>Přístroje pro spínání a ovládání Měřící přístroje, elektroměry Ostatní měřící přístroje Interface - zdvojovač výstupních impulzů měřících souprav</t>
  </si>
  <si>
    <t>-1127026338</t>
  </si>
  <si>
    <t>7494010216</t>
  </si>
  <si>
    <t>Přístroje pro spínání a ovládání Měřící přístroje, elektroměry Ostatní měřící přístroje Digitální analyzátor sítě pro přímé / nepřímé měření proudu, napětí, kmitočtu, výkonu a účiníku pro montáž do rozvaděče s integrovaným displejem</t>
  </si>
  <si>
    <t>1085630809</t>
  </si>
  <si>
    <t>7494657010</t>
  </si>
  <si>
    <t>Montáž měřících transformátorů proudu nn od 50 do 600 A</t>
  </si>
  <si>
    <t>-1705496339</t>
  </si>
  <si>
    <t>7494657050</t>
  </si>
  <si>
    <t>Montáž měřících transformátorů proudu nn úřední cejchování</t>
  </si>
  <si>
    <t>-766006376</t>
  </si>
  <si>
    <t>7494658012</t>
  </si>
  <si>
    <t>Montáž elektroměrů trojfázových</t>
  </si>
  <si>
    <t>-194638076</t>
  </si>
  <si>
    <t>7494658025</t>
  </si>
  <si>
    <t>Montáž elektroměrů rozšíření o pulsní výstup</t>
  </si>
  <si>
    <t>-426826441</t>
  </si>
  <si>
    <t>7494658030</t>
  </si>
  <si>
    <t>Montáž elektroměrů rozšíření o M-bus výstup</t>
  </si>
  <si>
    <t>-1856269403</t>
  </si>
  <si>
    <t>7494658035</t>
  </si>
  <si>
    <t>Montáž elektroměrů úřední cejchování</t>
  </si>
  <si>
    <t>727274277</t>
  </si>
  <si>
    <t>7494658040</t>
  </si>
  <si>
    <t>Montáž elektroměrů zkušební svorkovnice</t>
  </si>
  <si>
    <t>1660539914</t>
  </si>
  <si>
    <t>7494010346</t>
  </si>
  <si>
    <t>Přístroje pro spínání a ovládání Měřící přístroje, elektroměry Elektroměry ED310.DR.14Z302-00, 3 x 230/400 V, 0,2-63 A</t>
  </si>
  <si>
    <t>1831629284</t>
  </si>
  <si>
    <t>7494010342</t>
  </si>
  <si>
    <t>Přístroje pro spínání a ovládání Měřící přístroje, elektroměry Elektroměry Zkušební svorkovnice ZS1b</t>
  </si>
  <si>
    <t>-666243672</t>
  </si>
  <si>
    <t>7494010268</t>
  </si>
  <si>
    <t>Přístroje pro spínání a ovládání Měřící přístroje, elektroměry Měřící transformátory proudu nn Měřicí transformátor proudu na přívod 150A, tř. př.0,5-úředně cejchované na sběrny 120x10</t>
  </si>
  <si>
    <t>1171421224</t>
  </si>
  <si>
    <t>7494010272</t>
  </si>
  <si>
    <t>Přístroje pro spínání a ovládání Měřící přístroje, elektroměry Měřící transformátory proudu nn Měřicí transformátor proudu na přívod 300 A</t>
  </si>
  <si>
    <t>772188079</t>
  </si>
  <si>
    <t>7494658045</t>
  </si>
  <si>
    <t>Montáž elektroměrů univerzální skříň měření USM</t>
  </si>
  <si>
    <t>-2131599323</t>
  </si>
  <si>
    <t>7494010344</t>
  </si>
  <si>
    <t>Přístroje pro spínání a ovládání Měřící přístroje, elektroměry Elektroměry Univerzální skříň měření USM</t>
  </si>
  <si>
    <t>210015751</t>
  </si>
  <si>
    <t>7494752010</t>
  </si>
  <si>
    <t>Montáž svodičů přepětí pro sítě nn - typ 1+2 (třída B+C) pro třífázové sítě</t>
  </si>
  <si>
    <t>-835435100</t>
  </si>
  <si>
    <t>7494752020</t>
  </si>
  <si>
    <t>Montáž svodičů přepětí pro sítě nn - typ 1+2 (třída B+C) modul dálkové signalizace s bezpotenciálovým přepínačem</t>
  </si>
  <si>
    <t>-595151044</t>
  </si>
  <si>
    <t>7494004192</t>
  </si>
  <si>
    <t>Modulární přístroje Spínací přístroje Instalační stykače AC Ith 20 A, Uc AC 230 V, 2x zapínací kontakt, AC-3: zap. 9A</t>
  </si>
  <si>
    <t>2046936322</t>
  </si>
  <si>
    <t>7494004202</t>
  </si>
  <si>
    <t>Modulární přístroje Spínací přístroje Instalační stykače AC Ith 20 A, Uc AC 24 V, 2x rozpínací kontakt, AC-3: rozp. 6A</t>
  </si>
  <si>
    <t>1128360874</t>
  </si>
  <si>
    <t>7494004204</t>
  </si>
  <si>
    <t>Modulární přístroje Spínací přístroje Instalační stykače AC Ith 25 A, Uc AC 230 V, 4x zapínací kontakt, AC-3: 8,5A</t>
  </si>
  <si>
    <t>1583400383</t>
  </si>
  <si>
    <t>7494756010</t>
  </si>
  <si>
    <t>Montáž svornic řadových nn včetně upevnění a štítku pro Cu/Al vodiče do 2,5 mm2</t>
  </si>
  <si>
    <t>1761222299</t>
  </si>
  <si>
    <t>7494010366</t>
  </si>
  <si>
    <t>Přístroje pro spínání a ovládání Svornice a pomocný materiál Svornice Svorka RSA  2,5 A řadová bílá</t>
  </si>
  <si>
    <t>1745899493</t>
  </si>
  <si>
    <t>7494756014</t>
  </si>
  <si>
    <t>Montáž svornic řadových nn včetně upevnění a štítku pro Cu/Al vodiče do 6 mm2</t>
  </si>
  <si>
    <t>-1514125315</t>
  </si>
  <si>
    <t>7494010394</t>
  </si>
  <si>
    <t>Přístroje pro spínání a ovládání Svornice a pomocný materiál Svornice Svorka RSA  6 A řadová</t>
  </si>
  <si>
    <t>79608008</t>
  </si>
  <si>
    <t>7494756020</t>
  </si>
  <si>
    <t>Montáž svornic řadových nn včetně upevnění a štítku pro Cu/Al vodiče do 95 mm2</t>
  </si>
  <si>
    <t>188274035</t>
  </si>
  <si>
    <t>7494010436</t>
  </si>
  <si>
    <t>Přístroje pro spínání a ovládání Svornice a pomocný materiál Svornice Svorka RSA 70 A řadová bílá</t>
  </si>
  <si>
    <t>-940927350</t>
  </si>
  <si>
    <t>7494010470</t>
  </si>
  <si>
    <t>Přístroje pro spínání a ovládání Svornice a pomocný materiál Svornice Svorka OTL 95/1 šedá</t>
  </si>
  <si>
    <t>595364896</t>
  </si>
  <si>
    <t>7494756030</t>
  </si>
  <si>
    <t>Montáž svornic silové nn včetně upevnění a štítku pro Cu/Al vodiče 10 - 150 mm2</t>
  </si>
  <si>
    <t>-1606457823</t>
  </si>
  <si>
    <t>7494756034</t>
  </si>
  <si>
    <t>Montáž svornic silové nn včetně upevnění a štítku pro Cu/Al vodiče 10 - 300 mm2</t>
  </si>
  <si>
    <t>1391112881</t>
  </si>
  <si>
    <t>7494010480</t>
  </si>
  <si>
    <t>Přístroje pro spínání a ovládání Svornice a pomocný materiál Svornice Svorka OTL 150/1 šedá</t>
  </si>
  <si>
    <t>523042136</t>
  </si>
  <si>
    <t>7494010484</t>
  </si>
  <si>
    <t>Přístroje pro spínání a ovládání Svornice a pomocný materiál Svornice Svorka OTL 240/1 šedá</t>
  </si>
  <si>
    <t>351284476</t>
  </si>
  <si>
    <t>7495151010</t>
  </si>
  <si>
    <t>Montáž pole vn rozvaděčů 3-f Un do 25 kV AC</t>
  </si>
  <si>
    <t>742963558</t>
  </si>
  <si>
    <t>7495152020</t>
  </si>
  <si>
    <t>Montáž příslušenství rozvaděčů 3-f do Un 38,5 kV AC kapacitního snímače napětí</t>
  </si>
  <si>
    <t>-1069582909</t>
  </si>
  <si>
    <t>7495300300</t>
  </si>
  <si>
    <t>Přístroje vn Jistící přístroje Svodič přepětí 24kV, do 10kA</t>
  </si>
  <si>
    <t>1170664473</t>
  </si>
  <si>
    <t>7495100140</t>
  </si>
  <si>
    <t>Rozvaděče vn Modulární rozváděč 3-f do Un 25kV,630A, 20kA 24kV SafePlus C, s izolací SF6, připojovací pole s odpínačem</t>
  </si>
  <si>
    <t>-1885575876</t>
  </si>
  <si>
    <t>7495100150</t>
  </si>
  <si>
    <t>Rozvaděče vn Modulární rozváděč 3-f do Un 25kV,630A, 20kA 24kV SafePlus F, s izolací SF6, připojovací pole s odpínačem s pojistkami</t>
  </si>
  <si>
    <t>-471396726</t>
  </si>
  <si>
    <t>7495152040</t>
  </si>
  <si>
    <t>Montáž příslušenství rozvaděčů 3-f do Un 38,5 kV AC ocelový rámu pod skříň rozvaděče</t>
  </si>
  <si>
    <t>836761514</t>
  </si>
  <si>
    <t>7495251010</t>
  </si>
  <si>
    <t>Montáž ovládacích skříní pro rozvody vn</t>
  </si>
  <si>
    <t>-1716211005</t>
  </si>
  <si>
    <t>7494007542</t>
  </si>
  <si>
    <t>Záskokové automaty pro řízení dvou zdrojů, vestavné provedení vlastní napájení z aktivního zdroje, sledování nadpětí, podpětí, sledu fází, např. pro  BC160, BD250, BH630</t>
  </si>
  <si>
    <t>155265959</t>
  </si>
  <si>
    <t>7495451012</t>
  </si>
  <si>
    <t>Montáž transformátorů vn/tlumivek do 250 kVA</t>
  </si>
  <si>
    <t>676674892</t>
  </si>
  <si>
    <t>7495400590</t>
  </si>
  <si>
    <t>Transformátory Kondenzátory 3-f, 400V AC, 50 Hz MKP suché, zapojení do trojúhelníku 6,25 kvar</t>
  </si>
  <si>
    <t>-1439229143</t>
  </si>
  <si>
    <t>93</t>
  </si>
  <si>
    <t>7495400780</t>
  </si>
  <si>
    <t>Transformátory Transformátory 3-f, 22/0,4 kV - olejové hermetizované 250kVA</t>
  </si>
  <si>
    <t>-40736816</t>
  </si>
  <si>
    <t>94</t>
  </si>
  <si>
    <t>7495401830</t>
  </si>
  <si>
    <t>Transformátory Transformátory - příslušenství Tlumič vibrací transformátoru (podložky pod kolečka z antivibrační hmoty)</t>
  </si>
  <si>
    <t>474521320</t>
  </si>
  <si>
    <t>7495401870</t>
  </si>
  <si>
    <t>Transformátory Transformátory - příslušenství Nástavné kolejnice pro zatahování transformátoru vvn/vn</t>
  </si>
  <si>
    <t>-915816976</t>
  </si>
  <si>
    <t>7495401860</t>
  </si>
  <si>
    <t>Transformátory Transformátory - příslušenství Přenosná kladka pro zatahování transformátoru na stanoviště</t>
  </si>
  <si>
    <t>-982093945</t>
  </si>
  <si>
    <t>97</t>
  </si>
  <si>
    <t>7495401840</t>
  </si>
  <si>
    <t>Transformátory Transformátory - příslušenství Zarážka koleček transformátoru</t>
  </si>
  <si>
    <t>-1976696441</t>
  </si>
  <si>
    <t>7495453020</t>
  </si>
  <si>
    <t>Montáž příslušenství transformátorů tlumiče vibrací (podložky pod kolečka z antivibrační hmoty)</t>
  </si>
  <si>
    <t>-718520862</t>
  </si>
  <si>
    <t>7495453025</t>
  </si>
  <si>
    <t>Montáž příslušenství transformátorů zarážky koleček</t>
  </si>
  <si>
    <t>-1676792201</t>
  </si>
  <si>
    <t>7495453035</t>
  </si>
  <si>
    <t>Montáž příslušenství transformátorů přenosné kladky pro zatahování transformátoru na stanoviště</t>
  </si>
  <si>
    <t>722632780</t>
  </si>
  <si>
    <t>7495453040</t>
  </si>
  <si>
    <t>Montáž příslušenství transformátorů nástavné kolejnice pro zatahování transformátoru vvn/vn</t>
  </si>
  <si>
    <t>-2102695959</t>
  </si>
  <si>
    <t>-350952051</t>
  </si>
  <si>
    <t>1238267155</t>
  </si>
  <si>
    <t>7498351010</t>
  </si>
  <si>
    <t>Vydání průkazu způsobilosti pro funkční celek, provizorní stav</t>
  </si>
  <si>
    <t>97625260</t>
  </si>
  <si>
    <t>303915510</t>
  </si>
  <si>
    <t>7498352010</t>
  </si>
  <si>
    <t>Vydání příkazu "B" jednoduché pracoviště</t>
  </si>
  <si>
    <t>-613106094</t>
  </si>
  <si>
    <t>7498554020</t>
  </si>
  <si>
    <t>Zkoušky vn/vvn ochranných a pracovních pomůcek - dle TNŽ 35 9700, ČSN EN 61243-1, ČSN EN 50 508 a dalších zkoušečka vn AC</t>
  </si>
  <si>
    <t>1947991813</t>
  </si>
  <si>
    <t>7499100010</t>
  </si>
  <si>
    <t>Ochranné prostředky a pracovní pomůcky Osobní ochranné prostředky a pracovní pomůcky pro el. stanice pro trafostanici</t>
  </si>
  <si>
    <t>-322417026</t>
  </si>
  <si>
    <t>7499100410</t>
  </si>
  <si>
    <t>Ochranné prostředky a pracovní pomůcky Ostatní ochranné pomůcky Dielektrický koberec, 2x1m</t>
  </si>
  <si>
    <t>1815715927</t>
  </si>
  <si>
    <t>-1045155657</t>
  </si>
  <si>
    <t>2031804978</t>
  </si>
  <si>
    <t>7499151050</t>
  </si>
  <si>
    <t>Dokončovací práce manipulace na zařízeních prováděné provozovatelem</t>
  </si>
  <si>
    <t>909999345</t>
  </si>
  <si>
    <t>7499251010</t>
  </si>
  <si>
    <t>Montáž bezpečnostní tabulky výstražné nebo označovací</t>
  </si>
  <si>
    <t>597773720</t>
  </si>
  <si>
    <t>-908094688</t>
  </si>
  <si>
    <t>7590545116</t>
  </si>
  <si>
    <t>Montáž kabelu SEKU, SYKFY do žlabu</t>
  </si>
  <si>
    <t>443675507</t>
  </si>
  <si>
    <t>-1416961327</t>
  </si>
  <si>
    <t>1423860771</t>
  </si>
  <si>
    <t>7590540524</t>
  </si>
  <si>
    <t>Slaboproudé rozvody, kabely pro přívod a vnitřní instalaci UTP/FTP kategorie 5e 100Mhz  1 Gbps FTP Stíněný plášť, PVC vnitřní, drát</t>
  </si>
  <si>
    <t>754608676</t>
  </si>
  <si>
    <t>7495200240</t>
  </si>
  <si>
    <t>Ovládací skříně Ovládací skříně na vn rozvaděče Prázdná</t>
  </si>
  <si>
    <t>-1626540764</t>
  </si>
  <si>
    <t>7593315010</t>
  </si>
  <si>
    <t>Montáž montážního rámu LSA-PLUS</t>
  </si>
  <si>
    <t>-591709780</t>
  </si>
  <si>
    <t>1693662594</t>
  </si>
  <si>
    <t>1654135696</t>
  </si>
  <si>
    <t>7590550004</t>
  </si>
  <si>
    <t>Forma kabelová, drátová a doplňky vnitřní instalace Montážní rám pro LSA lišty hloubky 12,1 pozice</t>
  </si>
  <si>
    <t>-367048976</t>
  </si>
  <si>
    <t>7593315020</t>
  </si>
  <si>
    <t>Montáž zářezové lišty LSA-PLUS</t>
  </si>
  <si>
    <t>293124283</t>
  </si>
  <si>
    <t>7593315030</t>
  </si>
  <si>
    <t>Montáž označovacích štítků LSA-PLUS včetně popisu</t>
  </si>
  <si>
    <t>674126958</t>
  </si>
  <si>
    <t>02 - dle URS</t>
  </si>
  <si>
    <t xml:space="preserve">    21-M - Elektromontáže</t>
  </si>
  <si>
    <t>VRN - Vedlejší rozpočtové náklady</t>
  </si>
  <si>
    <t xml:space="preserve">    VRN1 - Průzkumné, geodetické a projektové práce</t>
  </si>
  <si>
    <t>21-M</t>
  </si>
  <si>
    <t>Elektromontáže</t>
  </si>
  <si>
    <t>210290751</t>
  </si>
  <si>
    <t>Montáž zpětná ventilátorů do 1,5 kW</t>
  </si>
  <si>
    <t>-800765075</t>
  </si>
  <si>
    <t>42914124</t>
  </si>
  <si>
    <t>ventilátor axiální stěnový skříň z plastu zpětná klapka průtok 95m3/h D 100mm 13W IP44</t>
  </si>
  <si>
    <t>-1825345851</t>
  </si>
  <si>
    <t>42982410</t>
  </si>
  <si>
    <t>klapka regulační žaluziová Pz VZT 710x400mm</t>
  </si>
  <si>
    <t>745494555</t>
  </si>
  <si>
    <t>1476349025</t>
  </si>
  <si>
    <t>460150164</t>
  </si>
  <si>
    <t>Hloubení kabelových zapažených i nezapažených rýh ručně š 35 cm, hl 80 cm, v hornině tř 4</t>
  </si>
  <si>
    <t>288160532</t>
  </si>
  <si>
    <t>460560164</t>
  </si>
  <si>
    <t>Zásyp rýh ručně šířky 35 cm, hloubky 80 cm, z horniny třídy 4</t>
  </si>
  <si>
    <t>-857463146</t>
  </si>
  <si>
    <t>460620007</t>
  </si>
  <si>
    <t>Zatravnění včetně zalití vodou na rovině</t>
  </si>
  <si>
    <t>-532916426</t>
  </si>
  <si>
    <t>-534640490</t>
  </si>
  <si>
    <t>VRN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</si>
  <si>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</si>
  <si>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</si>
  <si>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</si>
  <si>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</si>
  <si>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</si>
  <si>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-481371647</t>
  </si>
  <si>
    <t>SO 71-55.1 - žst.Nymburk město, stavební úpravy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</si>
  <si>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</si>
  <si>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</si>
  <si>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</si>
  <si>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</si>
  <si>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</si>
  <si>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</si>
  <si>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</si>
  <si>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</si>
  <si>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</si>
  <si>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95 - Dokončovací konstrukce na pozemních stavbách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</si>
  <si>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</si>
  <si>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</si>
  <si>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</si>
  <si>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</si>
  <si>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</si>
  <si>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</si>
  <si>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</si>
  <si>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</si>
  <si>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</si>
  <si>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</si>
  <si>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Nátěry</t>
  </si>
  <si>
    <t xml:space="preserve">    784 - Dokončovací práce - malby a tapety</t>
  </si>
  <si>
    <t xml:space="preserve">    789 - Povrchové úpravy ocelových konstrukcí a technologických zařízení</t>
  </si>
  <si>
    <t>132112111</t>
  </si>
  <si>
    <t>Hloubení rýh š do 800 mm v soudržných horninách třídy těžitelnosti I, skupiny 1 a 2 ručně</t>
  </si>
  <si>
    <t>1768986793</t>
  </si>
  <si>
    <t>139751101</t>
  </si>
  <si>
    <t>Vykopávky v uzavřených prostorech v hornině třídy těžitelnosti I, skupiny 1 až 3 ručně</t>
  </si>
  <si>
    <t>1339167320</t>
  </si>
  <si>
    <t>162751117</t>
  </si>
  <si>
    <t>Vodorovné přemístění do 10000 m výkopku/sypaniny z horniny třídy těžitelnosti I, skupiny 1 až 3</t>
  </si>
  <si>
    <t>-704897548</t>
  </si>
  <si>
    <t>162751119</t>
  </si>
  <si>
    <t>Příplatek k vodorovnému přemístění výkopku/sypaniny z horniny třídy těžitelnosti I, skupiny 1 až 3 ZKD 1000 m přes 10000 m</t>
  </si>
  <si>
    <t>120819888</t>
  </si>
  <si>
    <t>171201201</t>
  </si>
  <si>
    <t>Uložení sypaniny na skládky</t>
  </si>
  <si>
    <t>-1150151979</t>
  </si>
  <si>
    <t>171201211</t>
  </si>
  <si>
    <t>Poplatek za uložení odpadu ze sypaniny na skládce (skládkovné)</t>
  </si>
  <si>
    <t>-985935272</t>
  </si>
  <si>
    <t>174111102</t>
  </si>
  <si>
    <t>Zásyp v uzavřených prostorech sypaninou se zhutněním ručně</t>
  </si>
  <si>
    <t>1604474889</t>
  </si>
  <si>
    <t>Zakládání</t>
  </si>
  <si>
    <t>273321411</t>
  </si>
  <si>
    <t>Základové desky ze ŽB bez zvýšených nároků na prostředí tř. C 20/25</t>
  </si>
  <si>
    <t>-592448983</t>
  </si>
  <si>
    <t>275362021</t>
  </si>
  <si>
    <t>Výztuž základových patek svařovanými sítěmi Kari</t>
  </si>
  <si>
    <t>-737765267</t>
  </si>
  <si>
    <t>279311951</t>
  </si>
  <si>
    <t>Základová zeď z betonu prostého tř. C 20/25</t>
  </si>
  <si>
    <t>-1645941076</t>
  </si>
  <si>
    <t>279351121</t>
  </si>
  <si>
    <t>Zřízení oboustranného bednění základových zdí</t>
  </si>
  <si>
    <t>-915042606</t>
  </si>
  <si>
    <t>279351122</t>
  </si>
  <si>
    <t>Odstranění oboustranného bednění základových zdí</t>
  </si>
  <si>
    <t>-908268929</t>
  </si>
  <si>
    <t>279362021</t>
  </si>
  <si>
    <t>Výztuž základových zdí nosných svařovanými sítěmi Kari</t>
  </si>
  <si>
    <t>1165306633</t>
  </si>
  <si>
    <t>Svislé a kompletní konstrukce</t>
  </si>
  <si>
    <t>311272211</t>
  </si>
  <si>
    <t>Zdivo z pórobetonových tvárnic hladkých do P2 do 450 kg/m3 na tenkovrstvou maltu tl 300 mm</t>
  </si>
  <si>
    <t>175831109</t>
  </si>
  <si>
    <t>311311951</t>
  </si>
  <si>
    <t>Nosná zeď z betonu prostého tř. C 20/25</t>
  </si>
  <si>
    <t>720135710</t>
  </si>
  <si>
    <t>311351311</t>
  </si>
  <si>
    <t>Zřízení jednostranného bednění nosných nadzákladových zdí</t>
  </si>
  <si>
    <t>-451774161</t>
  </si>
  <si>
    <t>311351312</t>
  </si>
  <si>
    <t>Odstranění jednostranného bednění nosných nadzákladových zdí</t>
  </si>
  <si>
    <t>1709916336</t>
  </si>
  <si>
    <t>317944321</t>
  </si>
  <si>
    <t>Válcované nosníky do č.12 dodatečně osazované do připravených otvorů</t>
  </si>
  <si>
    <t>-1140266853</t>
  </si>
  <si>
    <t>342272225</t>
  </si>
  <si>
    <t>Příčka z pórobetonových hladkých tvárnic na tenkovrstvou maltu tl 100 mm</t>
  </si>
  <si>
    <t>2048145072</t>
  </si>
  <si>
    <t>346244381</t>
  </si>
  <si>
    <t>Plentování jednostranné v do 200 mm válcovaných nosníků cihlami</t>
  </si>
  <si>
    <t>1067589047</t>
  </si>
  <si>
    <t>Komunikace</t>
  </si>
  <si>
    <t>564710011</t>
  </si>
  <si>
    <t>Podklad z kameniva hrubého drceného vel. 8-16 mm tl. 50 mm</t>
  </si>
  <si>
    <t>286664247</t>
  </si>
  <si>
    <t>564831111</t>
  </si>
  <si>
    <t>Podklad ze štěrkodrtě ŠD tl 100 mm</t>
  </si>
  <si>
    <t>-1296698518</t>
  </si>
  <si>
    <t>596211110</t>
  </si>
  <si>
    <t>Kladení zámkové dlažby komunikací pro pěší tl 60 mm skupiny A pl do 50 m2</t>
  </si>
  <si>
    <t>-19790675</t>
  </si>
  <si>
    <t>Úpravy povrchů, podlahy a osazování výplní</t>
  </si>
  <si>
    <t>Úprava povrchů vnitřních</t>
  </si>
  <si>
    <t>612315421</t>
  </si>
  <si>
    <t>Oprava vnitřní vápenné štukové omítky stěn v rozsahu plochy do 10%</t>
  </si>
  <si>
    <t>-1606987524</t>
  </si>
  <si>
    <t>611142001</t>
  </si>
  <si>
    <t>Potažení vnitřních stropů sklovláknitým pletivem vtlačeným do tenkovrstvé hmoty</t>
  </si>
  <si>
    <t>1421763914</t>
  </si>
  <si>
    <t>611311131</t>
  </si>
  <si>
    <t>Potažení vnitřních rovných stropů vápenným štukem tloušťky do 3 mm</t>
  </si>
  <si>
    <t>-1052621340</t>
  </si>
  <si>
    <t>612321141</t>
  </si>
  <si>
    <t>Vápenocementová omítka štuková dvouvrstvá vnitřních stěn nanášená ručně</t>
  </si>
  <si>
    <t>443203944</t>
  </si>
  <si>
    <t>Podlahy a podlahové konstrukce</t>
  </si>
  <si>
    <t>631311121</t>
  </si>
  <si>
    <t>Doplnění dosavadních mazanin betonem prostým plochy do 1 m2 tloušťky do 80 mm</t>
  </si>
  <si>
    <t>524824153</t>
  </si>
  <si>
    <t>631311125</t>
  </si>
  <si>
    <t>Mazanina tl do 120 mm z betonu prostého bez zvýšených nároků na prostředí tř. C 20/25</t>
  </si>
  <si>
    <t>132414142</t>
  </si>
  <si>
    <t>631319012</t>
  </si>
  <si>
    <t>Příplatek k mazanině tl do 120 mm za přehlazení povrchu</t>
  </si>
  <si>
    <t>1484539066</t>
  </si>
  <si>
    <t>631362021</t>
  </si>
  <si>
    <t>Výztuž mazanin svařovanými sítěmi Kari</t>
  </si>
  <si>
    <t>-648803168</t>
  </si>
  <si>
    <t>632452421</t>
  </si>
  <si>
    <t>Doplnění cementového potěru hlazeného pl do 4 m2 tl do 20 mm</t>
  </si>
  <si>
    <t>-477620687</t>
  </si>
  <si>
    <t>Osazování výplní otvorů</t>
  </si>
  <si>
    <t>642942111</t>
  </si>
  <si>
    <t>Osazování zárubní nebo rámů dveřních kovových do 2,5 m2 na MC</t>
  </si>
  <si>
    <t>-1874584024</t>
  </si>
  <si>
    <t>55331437</t>
  </si>
  <si>
    <t>zárubeň jednokřídlá ocelová pro dodatečnou montáž tl stěny 110-150mm rozměru 800/1970, 2100mm</t>
  </si>
  <si>
    <t>434075490</t>
  </si>
  <si>
    <t>Ostatní konstrukce a práce, bourání</t>
  </si>
  <si>
    <t>943211111</t>
  </si>
  <si>
    <t>Montáž lešení prostorového rámového lehkého s podlahami zatížení do 200 kg/m2 v do 10 m</t>
  </si>
  <si>
    <t>1582248904</t>
  </si>
  <si>
    <t>943211811</t>
  </si>
  <si>
    <t>Demontáž lešení prostorového rámového lehkého s podlahami zatížení do 200 kg/m2 v do 10 m</t>
  </si>
  <si>
    <t>1748222973</t>
  </si>
  <si>
    <t>952901111</t>
  </si>
  <si>
    <t>Vyčištění budov bytové a občanské výstavby při výšce podlaží do 4 m</t>
  </si>
  <si>
    <t>1594560412</t>
  </si>
  <si>
    <t>Dokončovací konstrukce na pozemních stavbách</t>
  </si>
  <si>
    <t>R3457300344</t>
  </si>
  <si>
    <t xml:space="preserve">Multikanál kabelovodu z HDPE základní 9ti komorový </t>
  </si>
  <si>
    <t>1455193993</t>
  </si>
  <si>
    <t>Bourání konstrukcí</t>
  </si>
  <si>
    <t>113106111</t>
  </si>
  <si>
    <t>Rozebrání dlažeb z mozaiky komunikací pro pěší ručně</t>
  </si>
  <si>
    <t>-1633530408</t>
  </si>
  <si>
    <t>139911122</t>
  </si>
  <si>
    <t>Bourání kcí v hloubených vykopávkách ze zdiva z betonu prokládaného kamenem ručně</t>
  </si>
  <si>
    <t>-716435124</t>
  </si>
  <si>
    <t>766691914</t>
  </si>
  <si>
    <t>Vyvěšení nebo zavěšení dřevěných křídel dveří pl do 2 m2</t>
  </si>
  <si>
    <t>833892859</t>
  </si>
  <si>
    <t>766691915</t>
  </si>
  <si>
    <t>Vyvěšení nebo zavěšení dřevěných křídel dveří pl přes 2 m2</t>
  </si>
  <si>
    <t>568388138</t>
  </si>
  <si>
    <t>767641800</t>
  </si>
  <si>
    <t>Demontáž zárubní dveří odřezáním plochy do 2,5 m2</t>
  </si>
  <si>
    <t>-1292193336</t>
  </si>
  <si>
    <t>767641805</t>
  </si>
  <si>
    <t>Demontáž zárubní dveří odřezáním plochy přes 2,5 do 4,5 m2</t>
  </si>
  <si>
    <t>-1180660771</t>
  </si>
  <si>
    <t>776201812</t>
  </si>
  <si>
    <t>Demontáž lepených povlakových podlah s podložkou ručně</t>
  </si>
  <si>
    <t>1649521047</t>
  </si>
  <si>
    <t>784121001.1</t>
  </si>
  <si>
    <t>Oškrabání malby v mísnostech výšky do 3,80 m</t>
  </si>
  <si>
    <t>-2032474658</t>
  </si>
  <si>
    <t>965042241</t>
  </si>
  <si>
    <t>Bourání podkladů pod dlažby nebo mazanin betonových nebo z litého asfaltu tl přes 100 mm pl přes 4 m2</t>
  </si>
  <si>
    <t>-1078872705</t>
  </si>
  <si>
    <t>965081213</t>
  </si>
  <si>
    <t>Bourání podlah z dlaždic keramických nebo xylolitových tl do 10 mm plochy přes 1 m2</t>
  </si>
  <si>
    <t>2073875077</t>
  </si>
  <si>
    <t>973031843</t>
  </si>
  <si>
    <t>Vysekání kapes ve zdivu cihelném na MC pro zavázání příček tl do 150 mm</t>
  </si>
  <si>
    <t>782948306</t>
  </si>
  <si>
    <t>973031334</t>
  </si>
  <si>
    <t>Vysekání kapes ve zdivu cihelném na MV nebo MVC pl do 0,16 m2 hl do 150 mm</t>
  </si>
  <si>
    <t>1250954157</t>
  </si>
  <si>
    <t>978013191</t>
  </si>
  <si>
    <t>Otlučení vnitřních omítek stěn MV nebo MVC stěn v rozsahu do 100 %</t>
  </si>
  <si>
    <t>-1836236782</t>
  </si>
  <si>
    <t>997</t>
  </si>
  <si>
    <t>Přesun sutě</t>
  </si>
  <si>
    <t>997006512</t>
  </si>
  <si>
    <t>Vodorovné doprava suti s naložením a složením na skládku do 1 km</t>
  </si>
  <si>
    <t>-1820789139</t>
  </si>
  <si>
    <t>997006519</t>
  </si>
  <si>
    <t>Příplatek k vodorovnému přemístění suti na skládku ZKD 1 km přes 1 km</t>
  </si>
  <si>
    <t>-1870705464</t>
  </si>
  <si>
    <t>997013112</t>
  </si>
  <si>
    <t>Vnitrostaveništní doprava suti a vybouraných hmot pro budovy v do 9 m s použitím mechanizace</t>
  </si>
  <si>
    <t>-1054721780</t>
  </si>
  <si>
    <t>997013831</t>
  </si>
  <si>
    <t>Poplatek za uložení stavebního směsného odpadu na skládce (skládkovné)</t>
  </si>
  <si>
    <t>-1168886844</t>
  </si>
  <si>
    <t>998</t>
  </si>
  <si>
    <t>Přesun hmot</t>
  </si>
  <si>
    <t>998011001</t>
  </si>
  <si>
    <t>Přesun hmot pro budovy zděné v do 6 m</t>
  </si>
  <si>
    <t>93658309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</si>
  <si>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</si>
  <si>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</si>
  <si>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</si>
  <si>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</si>
  <si>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</si>
  <si>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</si>
  <si>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-1844136129</t>
  </si>
  <si>
    <t>711141559</t>
  </si>
  <si>
    <t>Provedení izolace proti zemní vlhkosti pásy přitavením vodorovné NAIP</t>
  </si>
  <si>
    <t>-914646429</t>
  </si>
  <si>
    <t>711142559</t>
  </si>
  <si>
    <t>Provedení izolace proti zemní vlhkosti pásy přitavením svislé NAIP</t>
  </si>
  <si>
    <t>2116645709</t>
  </si>
  <si>
    <t>711493121</t>
  </si>
  <si>
    <t>Izolace proti podpovrchové a tlakové vodě svislá těsnicí hmotou dvousložkovou na bázi cementu</t>
  </si>
  <si>
    <t>-138842443</t>
  </si>
  <si>
    <t>11163150</t>
  </si>
  <si>
    <t>lak penetrační asfaltový</t>
  </si>
  <si>
    <t>495260986</t>
  </si>
  <si>
    <t>62832134</t>
  </si>
  <si>
    <t>pás asfaltový natavitelný oxidovaný tl. 4,0mm typu V60 S40 s vložkou ze skleněné rohože, s jemnozrnným minerálním posypem</t>
  </si>
  <si>
    <t>528364796</t>
  </si>
  <si>
    <t>998711101</t>
  </si>
  <si>
    <t>Přesun hmot tonážní pro izolace proti vodě, vlhkosti a plynům v objektech výšky do 6 m</t>
  </si>
  <si>
    <t>824747007</t>
  </si>
  <si>
    <t>713</t>
  </si>
  <si>
    <t>Izolace tepelné</t>
  </si>
  <si>
    <t>713131151</t>
  </si>
  <si>
    <t>Montáž izolace tepelné stěn a základů volně vloženými rohožemi, pásy, dílci, deskami 1 vrstva</t>
  </si>
  <si>
    <t>-812598740</t>
  </si>
  <si>
    <t>28375935</t>
  </si>
  <si>
    <t>deska EPS 70 fasádní λ=0,039 tl 150mm</t>
  </si>
  <si>
    <t>-1592100286</t>
  </si>
  <si>
    <t>998713101</t>
  </si>
  <si>
    <t>Přesun hmot tonážní pro izolace tepelné v objektech v do 6 m</t>
  </si>
  <si>
    <t>-2038465790</t>
  </si>
  <si>
    <t>763</t>
  </si>
  <si>
    <t>Konstrukce suché výstavby</t>
  </si>
  <si>
    <t>763431001</t>
  </si>
  <si>
    <t>Montáž minerálního podhledu s vyjímatelnými panely vel. do 0,36 m2 na zavěšený viditelný rošt</t>
  </si>
  <si>
    <t>-162134898</t>
  </si>
  <si>
    <t>59036517</t>
  </si>
  <si>
    <t>deska podhledová minerální rovná bílá jemně texturovaná bez perforace zvuková pohltivá tlumivá  19x600x600mm</t>
  </si>
  <si>
    <t>341107537</t>
  </si>
  <si>
    <t>59054196</t>
  </si>
  <si>
    <t>lišta okrajová překrytí spoje na sráz (38 x 50000 mm)</t>
  </si>
  <si>
    <t>-1069510382</t>
  </si>
  <si>
    <t>59054001</t>
  </si>
  <si>
    <t>páska izolační obvodová (6 x 30 x 10000 mm)</t>
  </si>
  <si>
    <t>-501336443</t>
  </si>
  <si>
    <t>59036240</t>
  </si>
  <si>
    <t>rastr nosný kazetové minerální podhledy bílá  hlavní profil rošt š.15,L=3700mm</t>
  </si>
  <si>
    <t>1187291667</t>
  </si>
  <si>
    <t>59036242</t>
  </si>
  <si>
    <t>rastr nosný kazetové minerální podhledy bílá  vedlejší profil rošt š.15 ,L=600mm</t>
  </si>
  <si>
    <t>536759610</t>
  </si>
  <si>
    <t>59036329</t>
  </si>
  <si>
    <t>závěs stavitelný Pz ocel tl 4mm antikorozní třída C1, hák &amp; oko, dl 540-1000mm</t>
  </si>
  <si>
    <t>649005340</t>
  </si>
  <si>
    <t>59036351</t>
  </si>
  <si>
    <t>podložka fosforečnanová ocel, černá pro černé šrouby</t>
  </si>
  <si>
    <t>1868961973</t>
  </si>
  <si>
    <t>998763301</t>
  </si>
  <si>
    <t>Přesun hmot tonážní pro sádrokartonové konstrukce v objektech v do 6 m</t>
  </si>
  <si>
    <t>-2143318065</t>
  </si>
  <si>
    <t>766</t>
  </si>
  <si>
    <t>Konstrukce truhlářské</t>
  </si>
  <si>
    <t>766694112</t>
  </si>
  <si>
    <t>Montáž parapetních desek dřevěných, laminovaných šířky do 30 cm délky do 1,6 m</t>
  </si>
  <si>
    <t>798184936</t>
  </si>
  <si>
    <t>60794105</t>
  </si>
  <si>
    <t>deska parapetní dřevotřísková vnitřní 400x1000mm</t>
  </si>
  <si>
    <t>-2076389077</t>
  </si>
  <si>
    <t>R61173310118</t>
  </si>
  <si>
    <t>Dvere vstup plne drev 1kr, 800/1970  vc.kovani D+M</t>
  </si>
  <si>
    <t>684083272</t>
  </si>
  <si>
    <t>998766101.1</t>
  </si>
  <si>
    <t>Přesun hmot tonážní pro konstrukce truhlářské v objektech v do 6 m</t>
  </si>
  <si>
    <t>339775073</t>
  </si>
  <si>
    <t>767</t>
  </si>
  <si>
    <t>Konstrukce zámečnické</t>
  </si>
  <si>
    <t>767662210</t>
  </si>
  <si>
    <t>Montáž mříží otvíravých</t>
  </si>
  <si>
    <t>-1134270859</t>
  </si>
  <si>
    <t>767995112</t>
  </si>
  <si>
    <t>Montáž atypických zámečnických konstrukcí hmotnosti do 10 kg</t>
  </si>
  <si>
    <t>-370081477</t>
  </si>
  <si>
    <t>R478767002</t>
  </si>
  <si>
    <t>Mříž s otevíravým křídlem   1500/3200 , křídlo 1200/2200 vc.kotveni , kovani , zar.zinkovana</t>
  </si>
  <si>
    <t>-1913487068</t>
  </si>
  <si>
    <t>130105127</t>
  </si>
  <si>
    <t>úhelník ocelový nerovnostranný jakost 11 375 70x50x10mm</t>
  </si>
  <si>
    <t>-1577312791</t>
  </si>
  <si>
    <t>13010416</t>
  </si>
  <si>
    <t>úhelník ocelový rovnostranný jakost 11 375 40x40x5mm</t>
  </si>
  <si>
    <t>-1393111639</t>
  </si>
  <si>
    <t>13010361</t>
  </si>
  <si>
    <t>ocel pásová válcovaná za studena 50x10mm</t>
  </si>
  <si>
    <t>-1722596973</t>
  </si>
  <si>
    <t>13611228</t>
  </si>
  <si>
    <t>plech ocelový hladký jakost S235JR tl 10mm tabule</t>
  </si>
  <si>
    <t>-1817618893</t>
  </si>
  <si>
    <t>998767101</t>
  </si>
  <si>
    <t>Přesun hmot tonážní pro zámečnické konstrukce v objektech v do 6 m</t>
  </si>
  <si>
    <t>-1231488573</t>
  </si>
  <si>
    <t>776</t>
  </si>
  <si>
    <t>Podlahy povlakové</t>
  </si>
  <si>
    <t>776111311</t>
  </si>
  <si>
    <t>Vysátí podkladu povlakových podlah</t>
  </si>
  <si>
    <t>1455307373</t>
  </si>
  <si>
    <t>776121111</t>
  </si>
  <si>
    <t>Vodou ředitelná penetrace savého podkladu povlakových podlah ředěná v poměru 1:3</t>
  </si>
  <si>
    <t>-149645918</t>
  </si>
  <si>
    <t>776141111</t>
  </si>
  <si>
    <t>Vyrovnání podkladu povlakových podlah stěrkou pevnosti 20 MPa tl 3 mm</t>
  </si>
  <si>
    <t>491182128</t>
  </si>
  <si>
    <t>776221111</t>
  </si>
  <si>
    <t>Lepení pásů z PVC standardním lepidlem</t>
  </si>
  <si>
    <t>-413571042</t>
  </si>
  <si>
    <t>28411003</t>
  </si>
  <si>
    <t>lišta soklová PVC 30x30mm</t>
  </si>
  <si>
    <t>932451962</t>
  </si>
  <si>
    <t>28411025</t>
  </si>
  <si>
    <t>PVC homogenní zátěžová antistatické tl 2,00mm, R &lt;1000MΩ, třída zátěže 34/43, hořlavost Bfl S1</t>
  </si>
  <si>
    <t>-1083002822</t>
  </si>
  <si>
    <t>28412245</t>
  </si>
  <si>
    <t>krytina podlahová heterogenní š 1,5m tl 2mm</t>
  </si>
  <si>
    <t>-316753779</t>
  </si>
  <si>
    <t>998776101</t>
  </si>
  <si>
    <t>Přesun hmot tonážní pro podlahy povlakové v objektech v do 6 m</t>
  </si>
  <si>
    <t>-414241813</t>
  </si>
  <si>
    <t>783</t>
  </si>
  <si>
    <t>Nátěry</t>
  </si>
  <si>
    <t>783314101</t>
  </si>
  <si>
    <t>Základní jednonásobný syntetický nátěr zámečnických konstrukcí</t>
  </si>
  <si>
    <t>1354776374</t>
  </si>
  <si>
    <t>783317101</t>
  </si>
  <si>
    <t>Krycí jednonásobný syntetický standardní nátěr zámečnických konstrukcí</t>
  </si>
  <si>
    <t>1403971153</t>
  </si>
  <si>
    <t>784</t>
  </si>
  <si>
    <t>Dokončovací práce - malby a tapety</t>
  </si>
  <si>
    <t>784181113</t>
  </si>
  <si>
    <t>Základní silikátová jednonásobná penetrace podkladu v místnostech výšky do 5,00 m</t>
  </si>
  <si>
    <t>-143599923</t>
  </si>
  <si>
    <t>784321003</t>
  </si>
  <si>
    <t>Jednonásobné silikátové bílé malby v místnosti výšky do 5,00 m</t>
  </si>
  <si>
    <t>355882932</t>
  </si>
  <si>
    <t>789</t>
  </si>
  <si>
    <t>Povrchové úpravy ocelových konstrukcí a technologických zařízení</t>
  </si>
  <si>
    <t>789412531</t>
  </si>
  <si>
    <t>Žárové stříkání zařízení členitých ZnAl 50 um</t>
  </si>
  <si>
    <t>1415897110</t>
  </si>
  <si>
    <t>SO 71-55.2 - žst.Nymburk město, stavební úpravy</t>
  </si>
  <si>
    <t xml:space="preserve">    9 - Ostatní konstrukce a práce-bourání</t>
  </si>
  <si>
    <t xml:space="preserve">    958 - Inženýrská činnost - ostatní práce</t>
  </si>
  <si>
    <t xml:space="preserve">    VRN3 - Zařízení staveniště</t>
  </si>
  <si>
    <t xml:space="preserve">    VRN7 - Provozní vlivy</t>
  </si>
  <si>
    <t>122101101</t>
  </si>
  <si>
    <t>Odkopávky a prokopávky nezapažené v hornině tř. 1 a 2 objem do 100 m3</t>
  </si>
  <si>
    <t>-298176217</t>
  </si>
  <si>
    <t>174101101</t>
  </si>
  <si>
    <t>Zásyp jam, šachet rýh nebo kolem objektů sypaninou se zhutněním</t>
  </si>
  <si>
    <t>1010855861</t>
  </si>
  <si>
    <t>Ostatní konstrukce a práce-bourání</t>
  </si>
  <si>
    <t>981011414</t>
  </si>
  <si>
    <t>Demolice budov zděných na MC nebo z betonu podíl konstrukcí do 25 % postupným rozebíráním</t>
  </si>
  <si>
    <t>-1406466474</t>
  </si>
  <si>
    <t>981011716</t>
  </si>
  <si>
    <t>Demolice budov ze železobetonu podíl konstrukcí do 35 % postupným rozebíráním</t>
  </si>
  <si>
    <t>1744913055</t>
  </si>
  <si>
    <t>958</t>
  </si>
  <si>
    <t>Inženýrská činnost - ostatní práce</t>
  </si>
  <si>
    <t>958401451</t>
  </si>
  <si>
    <t>Výluka  (viz. dle podmínekj vyjádření objednání výluky v předstihu před zahájením stavebních prací - zajištění veškerých činno)</t>
  </si>
  <si>
    <t>1957483040</t>
  </si>
  <si>
    <t>Vodorovná doprava suti na skládku s naložením na dopravní prostředek a složením přes 100 m do 1 km</t>
  </si>
  <si>
    <t>36717888</t>
  </si>
  <si>
    <t>-2145763107</t>
  </si>
  <si>
    <t>997013111</t>
  </si>
  <si>
    <t>Vnitrostaveništní doprava suti a vybouraných hmot pro budovy v do 6 m s použitím mechanizace</t>
  </si>
  <si>
    <t>-1398266702</t>
  </si>
  <si>
    <t>997013631</t>
  </si>
  <si>
    <t>Poplatek za uložení na skládce (skládkovné) stavebního odpadu směsného kód odpadu 17 09 04</t>
  </si>
  <si>
    <t>-2124834817</t>
  </si>
  <si>
    <t>0130031000</t>
  </si>
  <si>
    <t xml:space="preserve">Vytyčení inženýrských sítí </t>
  </si>
  <si>
    <t>1024</t>
  </si>
  <si>
    <t>1727350047</t>
  </si>
  <si>
    <t>VRN3</t>
  </si>
  <si>
    <t>Zařízení staveniště</t>
  </si>
  <si>
    <t>03000109</t>
  </si>
  <si>
    <t>-1489296942</t>
  </si>
  <si>
    <t>VRN7</t>
  </si>
  <si>
    <t>Provozní vlivy</t>
  </si>
  <si>
    <t>071203000</t>
  </si>
  <si>
    <t>Provoz dalšího subjektu - dozor správce zarízení</t>
  </si>
  <si>
    <t>…</t>
  </si>
  <si>
    <t>263362659</t>
  </si>
  <si>
    <t>SO 72-55 - žst.Nymburk město, trafostanice 22/4,0kV - stavební část</t>
  </si>
  <si>
    <t xml:space="preserve"> SSZT Praha východ </t>
  </si>
  <si>
    <t xml:space="preserve">      62 - Úprava povrchů vnějších</t>
  </si>
  <si>
    <t xml:space="preserve">      99 - Přesun hmot</t>
  </si>
  <si>
    <t xml:space="preserve">    94 - Lešení a stavební výtahy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</si>
  <si>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</si>
  <si>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</si>
  <si>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</si>
  <si>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</si>
  <si>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131251102</t>
  </si>
  <si>
    <t>Hloubení jam nezapažených v hornině třídy těžitelnosti I, skupiny 3 objem do 50 m3 strojně</t>
  </si>
  <si>
    <t>568736117</t>
  </si>
  <si>
    <t>131351103</t>
  </si>
  <si>
    <t>Hloubení jam nezapažených v hornině třídy těžitelnosti II, skupiny 4 objem do 100 m3 strojně</t>
  </si>
  <si>
    <t>-2078404959</t>
  </si>
  <si>
    <t>1134060937</t>
  </si>
  <si>
    <t>2111663326</t>
  </si>
  <si>
    <t>162751137</t>
  </si>
  <si>
    <t>Vodorovné přemístění do 10000 m výkopku/sypaniny z horniny třídy těžitelnosti II, skupiny 4 a 5</t>
  </si>
  <si>
    <t>1931558657</t>
  </si>
  <si>
    <t>162751139</t>
  </si>
  <si>
    <t>Příplatek k vodorovnému přemístění výkopku/sypaniny z horniny třídy těžitelnosti II, skupiny 4 a 5 ZKD 1000 m přes 10000 m</t>
  </si>
  <si>
    <t>-47015827</t>
  </si>
  <si>
    <t>171201221</t>
  </si>
  <si>
    <t>Poplatek za uložení na skládce (skládkovné) zeminy a kamení kód odpadu 17 05 04</t>
  </si>
  <si>
    <t>-961805778</t>
  </si>
  <si>
    <t>1858498471</t>
  </si>
  <si>
    <t>271532213</t>
  </si>
  <si>
    <t>Podsyp pod základové konstrukce se zhutněním z hrubého kameniva frakce 8 až 16 mm</t>
  </si>
  <si>
    <t>1350536299</t>
  </si>
  <si>
    <t>271562211</t>
  </si>
  <si>
    <t>Podsyp pod základové konstrukce se zhutněním z drobného kameniva frakce 0 až 4 mm</t>
  </si>
  <si>
    <t>472194712</t>
  </si>
  <si>
    <t>273322511</t>
  </si>
  <si>
    <t>Základové desky ze ŽB se zvýšenými nároky na prostředí tř. C 25/30</t>
  </si>
  <si>
    <t>1310351231</t>
  </si>
  <si>
    <t>273351121</t>
  </si>
  <si>
    <t>Zřízení bednění základových desek</t>
  </si>
  <si>
    <t>1055061836</t>
  </si>
  <si>
    <t>273351122</t>
  </si>
  <si>
    <t>Odstranění bednění základových desek</t>
  </si>
  <si>
    <t>-16868606</t>
  </si>
  <si>
    <t>273361821</t>
  </si>
  <si>
    <t>Výztuž základových desek betonářskou ocelí 10 505 (R)</t>
  </si>
  <si>
    <t>1449094985</t>
  </si>
  <si>
    <t>273362021</t>
  </si>
  <si>
    <t>Výztuž základových desek svařovanými sítěmi Kari</t>
  </si>
  <si>
    <t>1518328342</t>
  </si>
  <si>
    <t>R341823906</t>
  </si>
  <si>
    <t>Montáž ŽB prostorvých prvků bunek do 15 t budova v do 6 m</t>
  </si>
  <si>
    <t>-147966074</t>
  </si>
  <si>
    <t>R341823918</t>
  </si>
  <si>
    <t>Montáž ŽB prostorvých prvků bunek do 25 t budova v do 6 m</t>
  </si>
  <si>
    <t>-1023438036</t>
  </si>
  <si>
    <t>R59398194</t>
  </si>
  <si>
    <t>ŽB prefa prostorová buňka 4800x3000x3500mm, vc.vseho vnitr.vybavení, vnir.povrch.úprav, instalací, vyplni otvorů</t>
  </si>
  <si>
    <t>-522955966</t>
  </si>
  <si>
    <t>R59398198</t>
  </si>
  <si>
    <t>ŽB prefa prostorová buňka 2400x3000x3500mm, vc.vseho vnitr.vybavení, vnir.povrch.úprav, instalací, vyplni otvorů</t>
  </si>
  <si>
    <t>-517555062</t>
  </si>
  <si>
    <t>R59398207</t>
  </si>
  <si>
    <t>-37319177</t>
  </si>
  <si>
    <t>637211411</t>
  </si>
  <si>
    <t>Okapový chodník z betonových zámkových dlaždic tl 60 mm do kameniva</t>
  </si>
  <si>
    <t>1600011021</t>
  </si>
  <si>
    <t>916231213</t>
  </si>
  <si>
    <t>Osazení chodníkového obrubníku betonového stojatého s boční opěrou do lože z betonu prostého</t>
  </si>
  <si>
    <t>-855643987</t>
  </si>
  <si>
    <t>59217001</t>
  </si>
  <si>
    <t>obrubník betonový zahradní 1000x50x250mm</t>
  </si>
  <si>
    <t>-1732257262</t>
  </si>
  <si>
    <t>Úprava povrchů vnějších</t>
  </si>
  <si>
    <t>622142001</t>
  </si>
  <si>
    <t>Potažení vnějších stěn sklovláknitým pletivem vtlačeným do tenkovrstvé hmoty</t>
  </si>
  <si>
    <t>-1485674316</t>
  </si>
  <si>
    <t>622211011</t>
  </si>
  <si>
    <t xml:space="preserve">Montáž kontaktního zateplení vnějších stěn z polystyrénových desek tl do 80 mm  </t>
  </si>
  <si>
    <t>-540642590</t>
  </si>
  <si>
    <t>622221011</t>
  </si>
  <si>
    <t>Montáž kontaktního zateplení vnějších stěn lepením a mechanickým kotvením desek z minerální vlny s podélnou orientací vláken tl do 80 mm</t>
  </si>
  <si>
    <t>370758412</t>
  </si>
  <si>
    <t>622251101</t>
  </si>
  <si>
    <t>Příplatek k cenám kontaktního zateplení stěn za použití tepelněizolačních zátek z polystyrenu</t>
  </si>
  <si>
    <t>948704769</t>
  </si>
  <si>
    <t>622251105</t>
  </si>
  <si>
    <t>Příplatek k cenám kontaktního zateplení stěn za použití tepelněizolačních zátek z minerální vlny</t>
  </si>
  <si>
    <t>1593083969</t>
  </si>
  <si>
    <t>622252002</t>
  </si>
  <si>
    <t>Montáž ostatních lišt kontaktního zateplení</t>
  </si>
  <si>
    <t>1233700432</t>
  </si>
  <si>
    <t>622511111</t>
  </si>
  <si>
    <t>Tenkovrstvá akrylátová mozaiková střednězrnná omítka včetně penetrace vnějších stěn</t>
  </si>
  <si>
    <t>-1064870371</t>
  </si>
  <si>
    <t>622532021</t>
  </si>
  <si>
    <t>Tenkovrstvá silikonová hydrofilní zrnitá omítka tl. 2,0 mm včetně penetrace vnějších stěn</t>
  </si>
  <si>
    <t>-492939949</t>
  </si>
  <si>
    <t>629991011</t>
  </si>
  <si>
    <t>Zakrytí výplní otvorů a svislých ploch fólií přilepenou lepící páskou</t>
  </si>
  <si>
    <t>-1044715350</t>
  </si>
  <si>
    <t>28376421</t>
  </si>
  <si>
    <t>deska z polystyrénu XPS, hrana polodrážková a hladký povrch 300kPa tl 80mm</t>
  </si>
  <si>
    <t>-537138287</t>
  </si>
  <si>
    <t>63151526</t>
  </si>
  <si>
    <t>deska tepelně izolační minerální kontaktních fasád podélné vlákno λ=0,036 tl 80mm</t>
  </si>
  <si>
    <t>736401057</t>
  </si>
  <si>
    <t>59051473</t>
  </si>
  <si>
    <t>profil rohový Al s prolisem kontaktního zateplení</t>
  </si>
  <si>
    <t>-1428571819</t>
  </si>
  <si>
    <t>590514760</t>
  </si>
  <si>
    <t>profil okenní začišťovací s tkaninou -Thermospoj 9 mm/2,4 m</t>
  </si>
  <si>
    <t>248420196</t>
  </si>
  <si>
    <t>59051500</t>
  </si>
  <si>
    <t>profil dilatační stěnový</t>
  </si>
  <si>
    <t>1152717730</t>
  </si>
  <si>
    <t>998014011</t>
  </si>
  <si>
    <t>Přesun hmot pro budovy jednopodlažní z betonových dílců s nezděným pláštěm</t>
  </si>
  <si>
    <t>565070651</t>
  </si>
  <si>
    <t>Lešení a stavební výtahy</t>
  </si>
  <si>
    <t>941211111</t>
  </si>
  <si>
    <t>Montáž lešení řadového rámového lehkého zatížení do 200 kg/m2 š do 0,9 m v do 10 m</t>
  </si>
  <si>
    <t>486404729</t>
  </si>
  <si>
    <t>941211211</t>
  </si>
  <si>
    <t>Příplatek k lešení řadovému rámovému lehkému š 0,9 m v do 25 m za první a ZKD den použití</t>
  </si>
  <si>
    <t>-789839526</t>
  </si>
  <si>
    <t>941211811</t>
  </si>
  <si>
    <t>Demontáž lešení řadového rámového lehkého zatížení do 200 kg/m2 š do 0,9 m v do 10 m</t>
  </si>
  <si>
    <t>-73440135</t>
  </si>
  <si>
    <t>952901221</t>
  </si>
  <si>
    <t>Vyčištění budov průmyslových objektů při jakékoliv výšce podlaží</t>
  </si>
  <si>
    <t>-351835553</t>
  </si>
  <si>
    <t>R986763102</t>
  </si>
  <si>
    <t xml:space="preserve">Výrobní dokumentace nosné konstrukce krovu - sbíjené vazníky vč.statického posudku </t>
  </si>
  <si>
    <t>52729222</t>
  </si>
  <si>
    <t>HZS1301</t>
  </si>
  <si>
    <t>Hodinová zúčtovací sazba zedník - neocenitelné práce</t>
  </si>
  <si>
    <t>-1057164710</t>
  </si>
  <si>
    <t>213141111</t>
  </si>
  <si>
    <t>Zřízení vrstvy z geotextilie v rovině nebo ve sklonu do 1:5 š do 3 m</t>
  </si>
  <si>
    <t>1627233730</t>
  </si>
  <si>
    <t>711161391</t>
  </si>
  <si>
    <t>Izolace proti zemní vlhkosti připevnění folie hřeby</t>
  </si>
  <si>
    <t>1951622458</t>
  </si>
  <si>
    <t>R711362386</t>
  </si>
  <si>
    <t>Hydroizolace folie P-PVC 1,5mm, vc.kotevni, vsech doplnku  D+M</t>
  </si>
  <si>
    <t>-1696751270</t>
  </si>
  <si>
    <t>R712363248</t>
  </si>
  <si>
    <t xml:space="preserve">Rohová vyztužná lišta - vnejsi hrana rš 100mm vc.kotveni, listy </t>
  </si>
  <si>
    <t>bm</t>
  </si>
  <si>
    <t>-206695242</t>
  </si>
  <si>
    <t>69311060</t>
  </si>
  <si>
    <t>geotextilie netkaná separační, ochranná, filtrační, drenážní PP 200g/m2</t>
  </si>
  <si>
    <t>-1298182860</t>
  </si>
  <si>
    <t>1016615157</t>
  </si>
  <si>
    <t>713121121</t>
  </si>
  <si>
    <t>Montáž izolace tepelné podlah volně kladenými rohožemi, pásy, dílci, deskami 2 vrstvy</t>
  </si>
  <si>
    <t>2108631983</t>
  </si>
  <si>
    <t>63141188</t>
  </si>
  <si>
    <t>deska tepelně izolační minerální do šikmých střech a stěn  λ=0,036-0,037 tl 100mm</t>
  </si>
  <si>
    <t>985043669</t>
  </si>
  <si>
    <t>-1329586482</t>
  </si>
  <si>
    <t>762</t>
  </si>
  <si>
    <t>Konstrukce tesařské</t>
  </si>
  <si>
    <t>762342214</t>
  </si>
  <si>
    <t>Montáž laťování na střechách jednoduchých sklonu do 60° osové vzdálenosti do 360 mm</t>
  </si>
  <si>
    <t>-1972761685</t>
  </si>
  <si>
    <t>762342441</t>
  </si>
  <si>
    <t>Montáž lišt trojúhelníkových nebo kontralatí na střechách sklonu do 60°</t>
  </si>
  <si>
    <t>972635434</t>
  </si>
  <si>
    <t>762431024</t>
  </si>
  <si>
    <t>Obložení stěn z desek OSB tl 18 mm nebroušených na pero a drážku přibíjených</t>
  </si>
  <si>
    <t>-902680754</t>
  </si>
  <si>
    <t>762439001</t>
  </si>
  <si>
    <t>Montáž obložení stěn podkladový rošt</t>
  </si>
  <si>
    <t>802364567</t>
  </si>
  <si>
    <t>60514106</t>
  </si>
  <si>
    <t>řezivo jehličnaté lať pevnostní třída S10-13 průřez 40x60mm</t>
  </si>
  <si>
    <t>-527360773</t>
  </si>
  <si>
    <t>60726284</t>
  </si>
  <si>
    <t>deska dřevoštěpková OSB 3 P+D broušená tl 18mm</t>
  </si>
  <si>
    <t>1852971909</t>
  </si>
  <si>
    <t>998762102</t>
  </si>
  <si>
    <t>Přesun hmot tonážní pro kce tesařské v objektech v do 12 m</t>
  </si>
  <si>
    <t>-563204686</t>
  </si>
  <si>
    <t>763131751</t>
  </si>
  <si>
    <t xml:space="preserve">Montáž parotěsné zábrany </t>
  </si>
  <si>
    <t>-1330027415</t>
  </si>
  <si>
    <t>763732113</t>
  </si>
  <si>
    <t>Montáž dřevostaveb střešní konstrukce v do 10 m z příhradových vazníků konstrukční délky do 9 m</t>
  </si>
  <si>
    <t>985350860</t>
  </si>
  <si>
    <t>28329274</t>
  </si>
  <si>
    <t>fólie PE vyztužená pro parotěsnou vrstvu (reakce na oheň - třída E) 110g/m2</t>
  </si>
  <si>
    <t>-2074856076</t>
  </si>
  <si>
    <t>R462042482</t>
  </si>
  <si>
    <t>Vazník sbíjeny dl.6930 výška max=2150 sedlový tvar vc.zavetrování vazniku, impregnace</t>
  </si>
  <si>
    <t>-1795520162</t>
  </si>
  <si>
    <t>R763767101</t>
  </si>
  <si>
    <t>Kotveni vazníků, uhelniky, chem.kotvy ,spojovací prostr.</t>
  </si>
  <si>
    <t>2081568551</t>
  </si>
  <si>
    <t>998763100</t>
  </si>
  <si>
    <t>Přesun hmot tonážní pro dřevostavby v objektech v do 6 m</t>
  </si>
  <si>
    <t>1806825687</t>
  </si>
  <si>
    <t>764</t>
  </si>
  <si>
    <t>Konstrukce klempířské</t>
  </si>
  <si>
    <t>764511602</t>
  </si>
  <si>
    <t xml:space="preserve">Žlab podokapní půlkruhový z Pz s povrchovou úpravou rš 330 mm   </t>
  </si>
  <si>
    <t>-532510199</t>
  </si>
  <si>
    <t>764511642</t>
  </si>
  <si>
    <t>Kotlík oválný (trychtýřový) pro podokapní žlaby z Pz s povrchovou úpravou 330/100 mm</t>
  </si>
  <si>
    <t>25876863</t>
  </si>
  <si>
    <t>764518622</t>
  </si>
  <si>
    <t xml:space="preserve">Svody kruhové včetně objímek, kolen, odskoků z Pz s povrchovou úpravou průměru 100 mm  </t>
  </si>
  <si>
    <t>-1871481522</t>
  </si>
  <si>
    <t>998764101</t>
  </si>
  <si>
    <t>Přesun hmot tonážní pro konstrukce klempířské v objektech v do 6 m</t>
  </si>
  <si>
    <t>-1377145451</t>
  </si>
  <si>
    <t>765</t>
  </si>
  <si>
    <t>Krytina skládaná</t>
  </si>
  <si>
    <t>765121012</t>
  </si>
  <si>
    <t>Montáž krytiny betonové sklonu do 30° na sucho přes 7,5 do 8 ks/m2</t>
  </si>
  <si>
    <t>-918374039</t>
  </si>
  <si>
    <t>765121251</t>
  </si>
  <si>
    <t>Montáž krytiny betonové hřeben na sucho s větracím pásem</t>
  </si>
  <si>
    <t>1573010076</t>
  </si>
  <si>
    <t>765125401</t>
  </si>
  <si>
    <t>Montáž protisněhového háku pro betonovou krytinu</t>
  </si>
  <si>
    <t>1518800677</t>
  </si>
  <si>
    <t>765191011</t>
  </si>
  <si>
    <t>Montáž pojistné hydroizolační nebo parotěsné fólie kladené ve sklonu do 30° volně na krokve</t>
  </si>
  <si>
    <t>-83485377</t>
  </si>
  <si>
    <t>59244005</t>
  </si>
  <si>
    <t>pás větrací hřebene a nároží vrapovaný Al s výztužnou mřížkou rub lepící</t>
  </si>
  <si>
    <t>1330877395</t>
  </si>
  <si>
    <t>59244530</t>
  </si>
  <si>
    <t>taška betonová pro sklon střechy od 7° základní 1/1 365x480mm</t>
  </si>
  <si>
    <t>-1152423346</t>
  </si>
  <si>
    <t>59244039</t>
  </si>
  <si>
    <t>taška sněholamu kovová bez držáku</t>
  </si>
  <si>
    <t>-1058445405</t>
  </si>
  <si>
    <t>63150819</t>
  </si>
  <si>
    <t>fólie kontaktní difuzně propustná pro doplňkovou hydroizolační vrstvu, jednovrstvá mikrovláknitá s funkční vrstvou tl 220μm</t>
  </si>
  <si>
    <t>-1744326141</t>
  </si>
  <si>
    <t>998765101</t>
  </si>
  <si>
    <t>Přesun hmot tonážní pro krytiny skládané v objektech v do 6 m</t>
  </si>
  <si>
    <t>-1083503380</t>
  </si>
  <si>
    <t>766421223</t>
  </si>
  <si>
    <t>Montáž obložení podhledů jednoduchých palubkami modřínovými š do 100 mm</t>
  </si>
  <si>
    <t>-69914653</t>
  </si>
  <si>
    <t>61191173</t>
  </si>
  <si>
    <t>palubky obkladové smrk profil klasický 19x121mm jakost A/B</t>
  </si>
  <si>
    <t>943940191</t>
  </si>
  <si>
    <t>998766101</t>
  </si>
  <si>
    <t>-1534230185</t>
  </si>
  <si>
    <t>Dokončovací práce - nátěry</t>
  </si>
  <si>
    <t>783223021</t>
  </si>
  <si>
    <t>Napouštěcí dvojnásobný akrylátový biocidní nátěr tesařských prvků nezabudovaných do konstrukce</t>
  </si>
  <si>
    <t>261191567</t>
  </si>
  <si>
    <t>783268221</t>
  </si>
  <si>
    <t>Lakovací dvojnásobný olejový nátěr s mezibroušením tesařských konstrukcí</t>
  </si>
  <si>
    <t>-1291292148</t>
  </si>
  <si>
    <t>SO 86-02 - ŽST Nymburk město, úprava elektroinstalace výpravní budovy</t>
  </si>
  <si>
    <t>1502842958</t>
  </si>
  <si>
    <t>470912417</t>
  </si>
  <si>
    <t>-706360817</t>
  </si>
  <si>
    <t>-144649462</t>
  </si>
  <si>
    <t>7491201130</t>
  </si>
  <si>
    <t>Elektroinstalační materiál Elektroinstalační krabice a rozvodky Bez zapojení Krabice KU 68-1901</t>
  </si>
  <si>
    <t>205182221</t>
  </si>
  <si>
    <t>-658883260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</si>
  <si>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</si>
  <si>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</si>
  <si>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-1251326058</t>
  </si>
  <si>
    <t>-250497771</t>
  </si>
  <si>
    <t>-998707458</t>
  </si>
  <si>
    <t>-1285208294</t>
  </si>
  <si>
    <t>-1446712491</t>
  </si>
  <si>
    <t>170075060</t>
  </si>
  <si>
    <t>7491271010</t>
  </si>
  <si>
    <t>Demontáže elektroinstalace stávající elektroinstalace</t>
  </si>
  <si>
    <t>1030526196</t>
  </si>
  <si>
    <t>-1394411209</t>
  </si>
  <si>
    <t>-1568929068</t>
  </si>
  <si>
    <t>-1687361438</t>
  </si>
  <si>
    <t>1982285010</t>
  </si>
  <si>
    <t>-144849367</t>
  </si>
  <si>
    <t>7491202970</t>
  </si>
  <si>
    <t>Elektroinstalační materiál Spínací přístroje instalační Spínač TANGO 3558A-07940 B</t>
  </si>
  <si>
    <t>-1877661292</t>
  </si>
  <si>
    <t>-1359998026</t>
  </si>
  <si>
    <t>491309265</t>
  </si>
  <si>
    <t>1725150113</t>
  </si>
  <si>
    <t>-629493085</t>
  </si>
  <si>
    <t>675931107</t>
  </si>
  <si>
    <t>-547229719</t>
  </si>
  <si>
    <t>678752338</t>
  </si>
  <si>
    <t>632346913</t>
  </si>
  <si>
    <t>1521901817</t>
  </si>
  <si>
    <t>-727816035</t>
  </si>
  <si>
    <t>7491205740R</t>
  </si>
  <si>
    <t>VYRTYCH a.s. GRIFON-LED-5600-BAP-4K Interior LED luminaire</t>
  </si>
  <si>
    <t>1531435206</t>
  </si>
  <si>
    <t>1683163304</t>
  </si>
  <si>
    <t>-76089391</t>
  </si>
  <si>
    <t>-1833430041</t>
  </si>
  <si>
    <t>476939816</t>
  </si>
  <si>
    <t>741704236</t>
  </si>
  <si>
    <t>-1265673513</t>
  </si>
  <si>
    <t>-195233188</t>
  </si>
  <si>
    <t>1720830358</t>
  </si>
  <si>
    <t>775739711</t>
  </si>
  <si>
    <t>7492751022</t>
  </si>
  <si>
    <t>Montáž ukončení kabelů nn v rozvaděči nebo na přístroji izolovaných s označením 2 - 5-ti žílových do 25 mm2</t>
  </si>
  <si>
    <t>780103288</t>
  </si>
  <si>
    <t>-495986494</t>
  </si>
  <si>
    <t>-2114959998</t>
  </si>
  <si>
    <t>-584409410</t>
  </si>
  <si>
    <t>2066617014</t>
  </si>
  <si>
    <t>-1740142314</t>
  </si>
  <si>
    <t>462562665</t>
  </si>
  <si>
    <t>7494551022</t>
  </si>
  <si>
    <t>Montáž vačkových silových spínačů - vypínačů třípólových nebo čtyřpólových do 63 A - vypínač 0-1</t>
  </si>
  <si>
    <t>-1807274406</t>
  </si>
  <si>
    <t>-1274753015</t>
  </si>
  <si>
    <t>-569612102</t>
  </si>
  <si>
    <t>-1493099733</t>
  </si>
  <si>
    <t>-1156918321</t>
  </si>
  <si>
    <t>1045264194</t>
  </si>
  <si>
    <t>-28285469</t>
  </si>
  <si>
    <t>7494754010</t>
  </si>
  <si>
    <t>Montáž svodičů přepětí pro sítě nn - typ 3 (třída D) pro třífázové sítě</t>
  </si>
  <si>
    <t>-2091019746</t>
  </si>
  <si>
    <t>-1116314912</t>
  </si>
  <si>
    <t>7494756016</t>
  </si>
  <si>
    <t>Montáž svornic řadových nn včetně upevnění a štítku pro Cu/Al vodiče do 16 mm2</t>
  </si>
  <si>
    <t>-184147469</t>
  </si>
  <si>
    <t>7494756018</t>
  </si>
  <si>
    <t>Montáž svornic řadových nn včetně upevnění a štítku pro Cu/Al vodiče do 50 mm2</t>
  </si>
  <si>
    <t>-1583872498</t>
  </si>
  <si>
    <t>564253175</t>
  </si>
  <si>
    <t>7494756040</t>
  </si>
  <si>
    <t>Montáž svornic rozbočovací můstek do 15 x 16 mm2</t>
  </si>
  <si>
    <t>-1309367405</t>
  </si>
  <si>
    <t>7494758010</t>
  </si>
  <si>
    <t>Montáž ostatních zařízení rozvaděčů nn přístrojový rošt</t>
  </si>
  <si>
    <t>-139007916</t>
  </si>
  <si>
    <t>7494758020</t>
  </si>
  <si>
    <t>Montáž ostatních zařízení rozvaděčů nn označovací štítek</t>
  </si>
  <si>
    <t>-1970851508</t>
  </si>
  <si>
    <t>-494699508</t>
  </si>
  <si>
    <t>-65903061</t>
  </si>
  <si>
    <t>-1289181081</t>
  </si>
  <si>
    <t>-1387770530</t>
  </si>
  <si>
    <t>7494003388</t>
  </si>
  <si>
    <t>Modulární přístroje Jističe do 80 A; 10 kA 3-pólové In 20 A, Ue AC 230/400 V / DC 216 V, charakteristika B, 3pól, Icn 10 kA</t>
  </si>
  <si>
    <t>-679073768</t>
  </si>
  <si>
    <t>-1032642207</t>
  </si>
  <si>
    <t>415581814</t>
  </si>
  <si>
    <t>-1851966147</t>
  </si>
  <si>
    <t>599550867</t>
  </si>
  <si>
    <t>559867142</t>
  </si>
  <si>
    <t>-1726357724</t>
  </si>
  <si>
    <t>7494004156</t>
  </si>
  <si>
    <t>Modulární přístroje Přepěťové ochrany Svodiče přepětí typ 3, Imax 4,5 kA, Uc AC 335 V, Uc AC 253 V, výměnné moduly, se signalizací, varistor, jiskřiště, 3+N-pól</t>
  </si>
  <si>
    <t>-1103955492</t>
  </si>
  <si>
    <t>7494004164</t>
  </si>
  <si>
    <t>Modulární přístroje Přepěťové ochrany Svodiče přepětí oddělovací tlumivka mezi svodiče typu 2 a 3</t>
  </si>
  <si>
    <t>1676948850</t>
  </si>
  <si>
    <t>1037042682</t>
  </si>
  <si>
    <t>7494004524</t>
  </si>
  <si>
    <t>Modulární přístroje Ostatní přístroje -modulární přístroje Vypínače In 63 A, Ue AC 250/440 V, 3pól</t>
  </si>
  <si>
    <t>-22154569</t>
  </si>
  <si>
    <t>-1582294215</t>
  </si>
  <si>
    <t>487190036</t>
  </si>
  <si>
    <t>7494010406</t>
  </si>
  <si>
    <t>Přístroje pro spínání a ovládání Svornice a pomocný materiál Svornice Svorka RSA 10 A řadová bílá</t>
  </si>
  <si>
    <t>-1882517472</t>
  </si>
  <si>
    <t>-539939699</t>
  </si>
  <si>
    <t>7494758025</t>
  </si>
  <si>
    <t>Montáž ostatních zařízení rozvaděčů nn obal na výkresy do rozvaděče</t>
  </si>
  <si>
    <t>-931721788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</si>
  <si>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</si>
  <si>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</si>
  <si>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-282884295</t>
  </si>
  <si>
    <t>495955953</t>
  </si>
  <si>
    <t>7499151020</t>
  </si>
  <si>
    <t>Dokončovací práce úprava zapojení stávajících kabelových skříní/rozvaděčů</t>
  </si>
  <si>
    <t>1074715764</t>
  </si>
  <si>
    <t>460680525</t>
  </si>
  <si>
    <t>Vysekání rýh pro montáž trubek a kabelů ve zdivu betonovém hloubky do 7 cm a šířky do 15 cm</t>
  </si>
  <si>
    <t>-1299928491</t>
  </si>
  <si>
    <t>460710045</t>
  </si>
  <si>
    <t>Vyplnění a omítnutí rýh ve stěnách hloubky do 5 cm a šířky do 15 cm</t>
  </si>
  <si>
    <t>-163605393</t>
  </si>
  <si>
    <t>VON - VON</t>
  </si>
  <si>
    <t xml:space="preserve"> SSZT Nymburk</t>
  </si>
  <si>
    <t>9 - Ostatní</t>
  </si>
  <si>
    <t xml:space="preserve">    VRN4 - Inženýrská činnost</t>
  </si>
  <si>
    <t>9902100400</t>
  </si>
  <si>
    <t>Doprava dodávek zhotovitele, dodávek objednatele nebo výzisku mechanizací přes 3,5 t sypanin  do 40 km</t>
  </si>
  <si>
    <t>1948054095</t>
  </si>
  <si>
    <t>9902100500</t>
  </si>
  <si>
    <t>Doprava dodávek zhotovitele, dodávek objednatele nebo výzisku mechanizací přes 3,5 t sypanin  do 60 km</t>
  </si>
  <si>
    <t>1894269377</t>
  </si>
  <si>
    <t xml:space="preserve">Poplatek za uložení nebezpečného odpadu na oficiální skládku  </t>
  </si>
  <si>
    <t>1876160876</t>
  </si>
  <si>
    <t>9902100300</t>
  </si>
  <si>
    <t>Doprava dodávek zhotovitele, dodávek objednatele nebo výzisku mechanizací přes 3,5 t sypanin  do 30 km</t>
  </si>
  <si>
    <t>-1687981250</t>
  </si>
  <si>
    <t>9902200100</t>
  </si>
  <si>
    <t>Doprava dodávek zhotovitele, dodávek objednatele nebo výzisku mechanizací přes 3,5 t objemnějšího kusového materiálu do 10 km</t>
  </si>
  <si>
    <t>-1327357526</t>
  </si>
  <si>
    <t>9902200400</t>
  </si>
  <si>
    <t>Doprava dodávek zhotovitele, dodávek objednatele nebo výzisku mechanizací přes 3,5 t objemnějšího kusového materiálu do 40 km</t>
  </si>
  <si>
    <t>981002836</t>
  </si>
  <si>
    <t>9902100200</t>
  </si>
  <si>
    <t>Doprava dodávek zhotovitele, dodávek objednatele nebo výzisku mechanizací přes 3,5 t sypanin  do 20 km</t>
  </si>
  <si>
    <t>-1062806625</t>
  </si>
  <si>
    <t>9902200500</t>
  </si>
  <si>
    <t>Doprava dodávek zhotovitele, dodávek objednatele nebo výzisku mechanizací přes 3,5 t objemnějšího kusového materiálu do 60 km</t>
  </si>
  <si>
    <t>1099409026</t>
  </si>
  <si>
    <t>9902200700</t>
  </si>
  <si>
    <t>Doprava dodávek zhotovitele, dodávek objednatele nebo výzisku mechanizací přes 3,5 t objemnějšího kusového materiálu do 100 km</t>
  </si>
  <si>
    <t>1313201197</t>
  </si>
  <si>
    <t>824829054</t>
  </si>
  <si>
    <t>9902900200.1</t>
  </si>
  <si>
    <t>Naložení  objemnějšího kusového materiálu, vybouraných hmot</t>
  </si>
  <si>
    <t>621017587</t>
  </si>
  <si>
    <t>9903200100</t>
  </si>
  <si>
    <t>Přeprava mechanizace na místo prováděných prací o hmotnosti přes 12 t přes 50 do 100 km</t>
  </si>
  <si>
    <t>-136133326</t>
  </si>
  <si>
    <t>022101001</t>
  </si>
  <si>
    <t>Geodetické práce Geodetické práce před opravou</t>
  </si>
  <si>
    <t>%</t>
  </si>
  <si>
    <t>106266345</t>
  </si>
  <si>
    <t>022101021</t>
  </si>
  <si>
    <t>Geodetické práce Geodetické práce po ukončení opravy</t>
  </si>
  <si>
    <t>-1211680680</t>
  </si>
  <si>
    <t>024101301</t>
  </si>
  <si>
    <t>Inženýrská činnost posudky (např. statické aj.) a dozory</t>
  </si>
  <si>
    <t>488097599</t>
  </si>
  <si>
    <t>033121001</t>
  </si>
  <si>
    <t>Provozní vlivy Rušení prací železničním provozem širá trať nebo dopravny s kolejovým rozvětvením s počtem vlaků za směnu 8,5 hod. do 25</t>
  </si>
  <si>
    <t>1884420084</t>
  </si>
  <si>
    <t>9902900100</t>
  </si>
  <si>
    <t xml:space="preserve">Naložení  sypanin, drobného kusového materiálu, suti  </t>
  </si>
  <si>
    <t>3395094</t>
  </si>
  <si>
    <t>9902900200</t>
  </si>
  <si>
    <t xml:space="preserve">Naložení  objemnějšího kusového materiálu, vybouraných hmot  </t>
  </si>
  <si>
    <t>-127346736</t>
  </si>
  <si>
    <t xml:space="preserve">Poplatek za uložení suti nebo hmot na oficiální skládku  </t>
  </si>
  <si>
    <t>-1672727197</t>
  </si>
  <si>
    <t>9909000500</t>
  </si>
  <si>
    <t xml:space="preserve">Poplatek uložení odpadu betonových prefabrikátů  </t>
  </si>
  <si>
    <t>-862445543</t>
  </si>
  <si>
    <t>-49146409</t>
  </si>
  <si>
    <t>013254000</t>
  </si>
  <si>
    <t>Dokumentace skutečného provedení stavby</t>
  </si>
  <si>
    <t>774382236</t>
  </si>
  <si>
    <t>VRN4</t>
  </si>
  <si>
    <t>Inženýrská činnost</t>
  </si>
  <si>
    <t>041103000</t>
  </si>
  <si>
    <t>Autorský dozor projektanta</t>
  </si>
  <si>
    <t>-19998093</t>
  </si>
  <si>
    <t>PS 02-12 - žst Sadská, místní kabelizace</t>
  </si>
  <si>
    <t>-1539490908</t>
  </si>
  <si>
    <t>942368074</t>
  </si>
  <si>
    <t>1825835717</t>
  </si>
  <si>
    <t>-932053398</t>
  </si>
  <si>
    <t>1246698576</t>
  </si>
  <si>
    <t>1451794572</t>
  </si>
  <si>
    <t>-943871826</t>
  </si>
  <si>
    <t>790871397</t>
  </si>
  <si>
    <t>2004565378</t>
  </si>
  <si>
    <t>2007795401</t>
  </si>
  <si>
    <t>-934148837</t>
  </si>
  <si>
    <t>-463562151</t>
  </si>
  <si>
    <t>-865918261</t>
  </si>
  <si>
    <t>687646586</t>
  </si>
  <si>
    <t>-1206399111</t>
  </si>
  <si>
    <t>610072814</t>
  </si>
  <si>
    <t>1653756380</t>
  </si>
  <si>
    <t>1632407744</t>
  </si>
  <si>
    <t>-445041629</t>
  </si>
  <si>
    <t>-477829236</t>
  </si>
  <si>
    <t>-1306715641</t>
  </si>
  <si>
    <t>-1991764824</t>
  </si>
  <si>
    <t>1809028722</t>
  </si>
  <si>
    <t>-1054959649</t>
  </si>
  <si>
    <t>606481376</t>
  </si>
  <si>
    <t>1318320121</t>
  </si>
  <si>
    <t>1095001657</t>
  </si>
  <si>
    <t>-1918972374</t>
  </si>
  <si>
    <t>1294893763</t>
  </si>
  <si>
    <t>2128710366</t>
  </si>
  <si>
    <t>-195380406</t>
  </si>
  <si>
    <t>1406558762</t>
  </si>
  <si>
    <t>1242445809</t>
  </si>
  <si>
    <t>-1607941470</t>
  </si>
  <si>
    <t>1219822228</t>
  </si>
  <si>
    <t>-757231347</t>
  </si>
  <si>
    <t>-1524410873</t>
  </si>
  <si>
    <t>1881114209</t>
  </si>
  <si>
    <t>-1032426534</t>
  </si>
  <si>
    <t>2058110143</t>
  </si>
  <si>
    <t>-1671583637</t>
  </si>
  <si>
    <t>-1171569387</t>
  </si>
  <si>
    <t>-354222615</t>
  </si>
  <si>
    <t>1350218053</t>
  </si>
  <si>
    <t>1712526791</t>
  </si>
  <si>
    <t>1380575352</t>
  </si>
  <si>
    <t>1759158335</t>
  </si>
  <si>
    <t>91101683</t>
  </si>
  <si>
    <t>1823990641</t>
  </si>
  <si>
    <t>-1546946566</t>
  </si>
  <si>
    <t>185927031</t>
  </si>
  <si>
    <t>-1885507251</t>
  </si>
  <si>
    <t>414928171</t>
  </si>
  <si>
    <t>-1623237828</t>
  </si>
  <si>
    <t>-267235149</t>
  </si>
  <si>
    <t>113898679</t>
  </si>
  <si>
    <t>-615610072</t>
  </si>
  <si>
    <t>1393319707</t>
  </si>
  <si>
    <t>-1057892803</t>
  </si>
  <si>
    <t>-763942717</t>
  </si>
  <si>
    <t>-1495471806</t>
  </si>
  <si>
    <t>441369569</t>
  </si>
  <si>
    <t>2076638321</t>
  </si>
  <si>
    <t>194288491</t>
  </si>
  <si>
    <t>2034695932</t>
  </si>
  <si>
    <t>2035685572</t>
  </si>
  <si>
    <t>-1591062340</t>
  </si>
  <si>
    <t>-156212283</t>
  </si>
  <si>
    <t>-795899459</t>
  </si>
  <si>
    <t>-1125964136</t>
  </si>
  <si>
    <t>574083389</t>
  </si>
  <si>
    <t>-1803092793</t>
  </si>
  <si>
    <t>-126564369</t>
  </si>
  <si>
    <t>-1527309060</t>
  </si>
  <si>
    <t>2102430766</t>
  </si>
  <si>
    <t>-1028478530</t>
  </si>
  <si>
    <t>875052225</t>
  </si>
  <si>
    <t>-220716683</t>
  </si>
  <si>
    <t>838660048</t>
  </si>
  <si>
    <t>-1201450053</t>
  </si>
  <si>
    <t>1737840410</t>
  </si>
  <si>
    <t>48638496</t>
  </si>
  <si>
    <t>-784107065</t>
  </si>
  <si>
    <t>-818262329</t>
  </si>
  <si>
    <t>-1989482054</t>
  </si>
  <si>
    <t>874607373</t>
  </si>
  <si>
    <t>-1850887626</t>
  </si>
  <si>
    <t>582823208</t>
  </si>
  <si>
    <t>968720494</t>
  </si>
  <si>
    <t>-1598131731</t>
  </si>
  <si>
    <t>-815126357</t>
  </si>
  <si>
    <t>-1650477738</t>
  </si>
  <si>
    <t>343658999</t>
  </si>
  <si>
    <t>-657877893</t>
  </si>
  <si>
    <t>456984890</t>
  </si>
  <si>
    <t>-2121396758</t>
  </si>
  <si>
    <t>2098215350</t>
  </si>
  <si>
    <t>1744264239</t>
  </si>
  <si>
    <t>-1962777559</t>
  </si>
  <si>
    <t>-587507801</t>
  </si>
  <si>
    <t>-2059438576</t>
  </si>
  <si>
    <t>-1781113215</t>
  </si>
  <si>
    <t>-529418139</t>
  </si>
  <si>
    <t>59151651</t>
  </si>
  <si>
    <t>-1712919991</t>
  </si>
  <si>
    <t>166668203</t>
  </si>
  <si>
    <t>2106714495</t>
  </si>
  <si>
    <t>-4129366</t>
  </si>
  <si>
    <t>1436360622</t>
  </si>
  <si>
    <t>1391787136</t>
  </si>
  <si>
    <t>1922398813</t>
  </si>
  <si>
    <t>2100486240</t>
  </si>
  <si>
    <t>-1571895743</t>
  </si>
  <si>
    <t>555329435</t>
  </si>
  <si>
    <t>-276204042</t>
  </si>
  <si>
    <t>657330005</t>
  </si>
  <si>
    <t>-1946615354</t>
  </si>
  <si>
    <t>710068204</t>
  </si>
  <si>
    <t>40190932</t>
  </si>
  <si>
    <t>1191572390</t>
  </si>
  <si>
    <t>-760126640</t>
  </si>
  <si>
    <t>826763938</t>
  </si>
  <si>
    <t>1516554701</t>
  </si>
  <si>
    <t>-721796711</t>
  </si>
  <si>
    <t>-1400356066</t>
  </si>
  <si>
    <t>1903735699</t>
  </si>
  <si>
    <t>-448616294</t>
  </si>
  <si>
    <t>-235255942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</si>
</sst>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9"/>
      <c r="AQ5" s="19"/>
      <c r="AR5" s="17"/>
      <c r="BE5" s="242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9"/>
      <c r="AQ6" s="19"/>
      <c r="AR6" s="17"/>
      <c r="BE6" s="24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4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3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30</v>
      </c>
      <c r="AO13" s="19"/>
      <c r="AP13" s="19"/>
      <c r="AQ13" s="19"/>
      <c r="AR13" s="17"/>
      <c r="BE13" s="243"/>
      <c r="BS13" s="14" t="s">
        <v>6</v>
      </c>
    </row>
    <row r="14" spans="1:74" ht="12.75">
      <c r="B14" s="18"/>
      <c r="C14" s="19"/>
      <c r="D14" s="19"/>
      <c r="E14" s="248" t="s">
        <v>30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4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3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3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3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3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3"/>
    </row>
    <row r="23" spans="1:71" s="1" customFormat="1" ht="16.5" customHeight="1">
      <c r="B23" s="18"/>
      <c r="C23" s="19"/>
      <c r="D23" s="19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19"/>
      <c r="AP23" s="19"/>
      <c r="AQ23" s="19"/>
      <c r="AR23" s="17"/>
      <c r="BE23" s="24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3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1">
        <f>ROUND(AG94,2)</f>
        <v>0</v>
      </c>
      <c r="AL26" s="252"/>
      <c r="AM26" s="252"/>
      <c r="AN26" s="252"/>
      <c r="AO26" s="252"/>
      <c r="AP26" s="33"/>
      <c r="AQ26" s="33"/>
      <c r="AR26" s="36"/>
      <c r="BE26" s="24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3" t="s">
        <v>38</v>
      </c>
      <c r="M28" s="253"/>
      <c r="N28" s="253"/>
      <c r="O28" s="253"/>
      <c r="P28" s="253"/>
      <c r="Q28" s="33"/>
      <c r="R28" s="33"/>
      <c r="S28" s="33"/>
      <c r="T28" s="33"/>
      <c r="U28" s="33"/>
      <c r="V28" s="33"/>
      <c r="W28" s="253" t="s">
        <v>39</v>
      </c>
      <c r="X28" s="253"/>
      <c r="Y28" s="253"/>
      <c r="Z28" s="253"/>
      <c r="AA28" s="253"/>
      <c r="AB28" s="253"/>
      <c r="AC28" s="253"/>
      <c r="AD28" s="253"/>
      <c r="AE28" s="253"/>
      <c r="AF28" s="33"/>
      <c r="AG28" s="33"/>
      <c r="AH28" s="33"/>
      <c r="AI28" s="33"/>
      <c r="AJ28" s="33"/>
      <c r="AK28" s="253" t="s">
        <v>40</v>
      </c>
      <c r="AL28" s="253"/>
      <c r="AM28" s="253"/>
      <c r="AN28" s="253"/>
      <c r="AO28" s="253"/>
      <c r="AP28" s="33"/>
      <c r="AQ28" s="33"/>
      <c r="AR28" s="36"/>
      <c r="BE28" s="243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56">
        <v>0.21</v>
      </c>
      <c r="M29" s="255"/>
      <c r="N29" s="255"/>
      <c r="O29" s="255"/>
      <c r="P29" s="255"/>
      <c r="Q29" s="38"/>
      <c r="R29" s="38"/>
      <c r="S29" s="38"/>
      <c r="T29" s="38"/>
      <c r="U29" s="38"/>
      <c r="V29" s="38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38"/>
      <c r="AG29" s="38"/>
      <c r="AH29" s="38"/>
      <c r="AI29" s="38"/>
      <c r="AJ29" s="38"/>
      <c r="AK29" s="254">
        <f>ROUND(AV94, 2)</f>
        <v>0</v>
      </c>
      <c r="AL29" s="255"/>
      <c r="AM29" s="255"/>
      <c r="AN29" s="255"/>
      <c r="AO29" s="255"/>
      <c r="AP29" s="38"/>
      <c r="AQ29" s="38"/>
      <c r="AR29" s="39"/>
      <c r="BE29" s="244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56">
        <v>0.15</v>
      </c>
      <c r="M30" s="255"/>
      <c r="N30" s="255"/>
      <c r="O30" s="255"/>
      <c r="P30" s="255"/>
      <c r="Q30" s="38"/>
      <c r="R30" s="38"/>
      <c r="S30" s="38"/>
      <c r="T30" s="38"/>
      <c r="U30" s="38"/>
      <c r="V30" s="38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38"/>
      <c r="AG30" s="38"/>
      <c r="AH30" s="38"/>
      <c r="AI30" s="38"/>
      <c r="AJ30" s="38"/>
      <c r="AK30" s="254">
        <f>ROUND(AW94, 2)</f>
        <v>0</v>
      </c>
      <c r="AL30" s="255"/>
      <c r="AM30" s="255"/>
      <c r="AN30" s="255"/>
      <c r="AO30" s="255"/>
      <c r="AP30" s="38"/>
      <c r="AQ30" s="38"/>
      <c r="AR30" s="39"/>
      <c r="BE30" s="244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56">
        <v>0.21</v>
      </c>
      <c r="M31" s="255"/>
      <c r="N31" s="255"/>
      <c r="O31" s="255"/>
      <c r="P31" s="255"/>
      <c r="Q31" s="38"/>
      <c r="R31" s="38"/>
      <c r="S31" s="38"/>
      <c r="T31" s="38"/>
      <c r="U31" s="38"/>
      <c r="V31" s="38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38"/>
      <c r="AG31" s="38"/>
      <c r="AH31" s="38"/>
      <c r="AI31" s="38"/>
      <c r="AJ31" s="38"/>
      <c r="AK31" s="254">
        <v>0</v>
      </c>
      <c r="AL31" s="255"/>
      <c r="AM31" s="255"/>
      <c r="AN31" s="255"/>
      <c r="AO31" s="255"/>
      <c r="AP31" s="38"/>
      <c r="AQ31" s="38"/>
      <c r="AR31" s="39"/>
      <c r="BE31" s="244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56">
        <v>0.15</v>
      </c>
      <c r="M32" s="255"/>
      <c r="N32" s="255"/>
      <c r="O32" s="255"/>
      <c r="P32" s="255"/>
      <c r="Q32" s="38"/>
      <c r="R32" s="38"/>
      <c r="S32" s="38"/>
      <c r="T32" s="38"/>
      <c r="U32" s="38"/>
      <c r="V32" s="38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38"/>
      <c r="AG32" s="38"/>
      <c r="AH32" s="38"/>
      <c r="AI32" s="38"/>
      <c r="AJ32" s="38"/>
      <c r="AK32" s="254">
        <v>0</v>
      </c>
      <c r="AL32" s="255"/>
      <c r="AM32" s="255"/>
      <c r="AN32" s="255"/>
      <c r="AO32" s="255"/>
      <c r="AP32" s="38"/>
      <c r="AQ32" s="38"/>
      <c r="AR32" s="39"/>
      <c r="BE32" s="244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56">
        <v>0</v>
      </c>
      <c r="M33" s="255"/>
      <c r="N33" s="255"/>
      <c r="O33" s="255"/>
      <c r="P33" s="255"/>
      <c r="Q33" s="38"/>
      <c r="R33" s="38"/>
      <c r="S33" s="38"/>
      <c r="T33" s="38"/>
      <c r="U33" s="38"/>
      <c r="V33" s="38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38"/>
      <c r="AG33" s="38"/>
      <c r="AH33" s="38"/>
      <c r="AI33" s="38"/>
      <c r="AJ33" s="38"/>
      <c r="AK33" s="254">
        <v>0</v>
      </c>
      <c r="AL33" s="255"/>
      <c r="AM33" s="255"/>
      <c r="AN33" s="255"/>
      <c r="AO33" s="255"/>
      <c r="AP33" s="38"/>
      <c r="AQ33" s="38"/>
      <c r="AR33" s="39"/>
      <c r="BE33" s="244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3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2" t="s">
        <v>49</v>
      </c>
      <c r="Y35" s="230"/>
      <c r="Z35" s="230"/>
      <c r="AA35" s="230"/>
      <c r="AB35" s="230"/>
      <c r="AC35" s="42"/>
      <c r="AD35" s="42"/>
      <c r="AE35" s="42"/>
      <c r="AF35" s="42"/>
      <c r="AG35" s="42"/>
      <c r="AH35" s="42"/>
      <c r="AI35" s="42"/>
      <c r="AJ35" s="42"/>
      <c r="AK35" s="229">
        <f>SUM(AK26:AK33)</f>
        <v>0</v>
      </c>
      <c r="AL35" s="230"/>
      <c r="AM35" s="230"/>
      <c r="AN35" s="230"/>
      <c r="AO35" s="23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50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60" t="str">
        <f>K6</f>
        <v>Oprava zabezpečovacího zařízení v žst Nymburk město</v>
      </c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Nymburk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7" t="str">
        <f>IF(AN8= "","",AN8)</f>
        <v>5. 2. 2021</v>
      </c>
      <c r="AN87" s="23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8" t="str">
        <f>IF(E17="","",E17)</f>
        <v xml:space="preserve"> Signal Projekt s.r.o.</v>
      </c>
      <c r="AN89" s="239"/>
      <c r="AO89" s="239"/>
      <c r="AP89" s="239"/>
      <c r="AQ89" s="33"/>
      <c r="AR89" s="36"/>
      <c r="AS89" s="222" t="s">
        <v>57</v>
      </c>
      <c r="AT89" s="22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8" t="str">
        <f>IF(E20="","",E20)</f>
        <v xml:space="preserve"> Ing. Šustr Ondřej</v>
      </c>
      <c r="AN90" s="239"/>
      <c r="AO90" s="239"/>
      <c r="AP90" s="239"/>
      <c r="AQ90" s="33"/>
      <c r="AR90" s="36"/>
      <c r="AS90" s="224"/>
      <c r="AT90" s="22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6"/>
      <c r="AT91" s="22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62" t="s">
        <v>58</v>
      </c>
      <c r="D92" s="236"/>
      <c r="E92" s="236"/>
      <c r="F92" s="236"/>
      <c r="G92" s="236"/>
      <c r="H92" s="70"/>
      <c r="I92" s="240" t="s">
        <v>59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5" t="s">
        <v>60</v>
      </c>
      <c r="AH92" s="236"/>
      <c r="AI92" s="236"/>
      <c r="AJ92" s="236"/>
      <c r="AK92" s="236"/>
      <c r="AL92" s="236"/>
      <c r="AM92" s="236"/>
      <c r="AN92" s="240" t="s">
        <v>61</v>
      </c>
      <c r="AO92" s="236"/>
      <c r="AP92" s="241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9">
        <f>ROUND(AG95+AG101+AG102+SUM(AG105:AG108)+AG111+AG112,2)</f>
        <v>0</v>
      </c>
      <c r="AH94" s="259"/>
      <c r="AI94" s="259"/>
      <c r="AJ94" s="259"/>
      <c r="AK94" s="259"/>
      <c r="AL94" s="259"/>
      <c r="AM94" s="259"/>
      <c r="AN94" s="221">
        <f t="shared" ref="AN94:AN112" si="0">SUM(AG94,AT94)</f>
        <v>0</v>
      </c>
      <c r="AO94" s="221"/>
      <c r="AP94" s="221"/>
      <c r="AQ94" s="82" t="s">
        <v>1</v>
      </c>
      <c r="AR94" s="83"/>
      <c r="AS94" s="84">
        <f>ROUND(AS95+AS101+AS102+SUM(AS105:AS108)+AS111+AS112,2)</f>
        <v>0</v>
      </c>
      <c r="AT94" s="85">
        <f t="shared" ref="AT94:AT112" si="1">ROUND(SUM(AV94:AW94),2)</f>
        <v>0</v>
      </c>
      <c r="AU94" s="86">
        <f>ROUND(AU95+AU101+AU102+SUM(AU105:AU108)+AU111+AU112,5)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ROUND(AZ95+AZ101+AZ102+SUM(AZ105:AZ108)+AZ111+AZ112,2)</f>
        <v>0</v>
      </c>
      <c r="BA94" s="85">
        <f>ROUND(BA95+BA101+BA102+SUM(BA105:BA108)+BA111+BA112,2)</f>
        <v>0</v>
      </c>
      <c r="BB94" s="85">
        <f>ROUND(BB95+BB101+BB102+SUM(BB105:BB108)+BB111+BB112,2)</f>
        <v>0</v>
      </c>
      <c r="BC94" s="85">
        <f>ROUND(BC95+BC101+BC102+SUM(BC105:BC108)+BC111+BC112,2)</f>
        <v>0</v>
      </c>
      <c r="BD94" s="87">
        <f>ROUND(BD95+BD101+BD102+SUM(BD105:BD108)+BD111+BD112,2)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24.75" customHeight="1">
      <c r="B95" s="90"/>
      <c r="C95" s="91"/>
      <c r="D95" s="258" t="s">
        <v>81</v>
      </c>
      <c r="E95" s="258"/>
      <c r="F95" s="258"/>
      <c r="G95" s="258"/>
      <c r="H95" s="258"/>
      <c r="I95" s="92"/>
      <c r="J95" s="258" t="s">
        <v>82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28">
        <f>ROUND(AG96+AG99+AG100,2)</f>
        <v>0</v>
      </c>
      <c r="AH95" s="220"/>
      <c r="AI95" s="220"/>
      <c r="AJ95" s="220"/>
      <c r="AK95" s="220"/>
      <c r="AL95" s="220"/>
      <c r="AM95" s="220"/>
      <c r="AN95" s="219">
        <f t="shared" si="0"/>
        <v>0</v>
      </c>
      <c r="AO95" s="220"/>
      <c r="AP95" s="220"/>
      <c r="AQ95" s="93" t="s">
        <v>83</v>
      </c>
      <c r="AR95" s="94"/>
      <c r="AS95" s="95">
        <f>ROUND(AS96+AS99+AS100,2)</f>
        <v>0</v>
      </c>
      <c r="AT95" s="96">
        <f t="shared" si="1"/>
        <v>0</v>
      </c>
      <c r="AU95" s="97">
        <f>ROUND(AU96+AU99+AU100,5)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ROUND(AZ96+AZ99+AZ100,2)</f>
        <v>0</v>
      </c>
      <c r="BA95" s="96">
        <f>ROUND(BA96+BA99+BA100,2)</f>
        <v>0</v>
      </c>
      <c r="BB95" s="96">
        <f>ROUND(BB96+BB99+BB100,2)</f>
        <v>0</v>
      </c>
      <c r="BC95" s="96">
        <f>ROUND(BC96+BC99+BC100,2)</f>
        <v>0</v>
      </c>
      <c r="BD95" s="98">
        <f>ROUND(BD96+BD99+BD100,2)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16.5" customHeight="1">
      <c r="B96" s="55"/>
      <c r="C96" s="100"/>
      <c r="D96" s="100"/>
      <c r="E96" s="257" t="s">
        <v>87</v>
      </c>
      <c r="F96" s="257"/>
      <c r="G96" s="257"/>
      <c r="H96" s="257"/>
      <c r="I96" s="257"/>
      <c r="J96" s="100"/>
      <c r="K96" s="257" t="s">
        <v>88</v>
      </c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34">
        <f>ROUND(SUM(AG97:AG98),2)</f>
        <v>0</v>
      </c>
      <c r="AH96" s="218"/>
      <c r="AI96" s="218"/>
      <c r="AJ96" s="218"/>
      <c r="AK96" s="218"/>
      <c r="AL96" s="218"/>
      <c r="AM96" s="218"/>
      <c r="AN96" s="217">
        <f t="shared" si="0"/>
        <v>0</v>
      </c>
      <c r="AO96" s="218"/>
      <c r="AP96" s="218"/>
      <c r="AQ96" s="101" t="s">
        <v>89</v>
      </c>
      <c r="AR96" s="57"/>
      <c r="AS96" s="102">
        <f>ROUND(SUM(AS97:AS98),2)</f>
        <v>0</v>
      </c>
      <c r="AT96" s="103">
        <f t="shared" si="1"/>
        <v>0</v>
      </c>
      <c r="AU96" s="104">
        <f>ROUND(SUM(AU97:AU98),5)</f>
        <v>0</v>
      </c>
      <c r="AV96" s="103">
        <f>ROUND(AZ96*L29,2)</f>
        <v>0</v>
      </c>
      <c r="AW96" s="103">
        <f>ROUND(BA96*L30,2)</f>
        <v>0</v>
      </c>
      <c r="AX96" s="103">
        <f>ROUND(BB96*L29,2)</f>
        <v>0</v>
      </c>
      <c r="AY96" s="103">
        <f>ROUND(BC96*L30,2)</f>
        <v>0</v>
      </c>
      <c r="AZ96" s="103">
        <f>ROUND(SUM(AZ97:AZ98),2)</f>
        <v>0</v>
      </c>
      <c r="BA96" s="103">
        <f>ROUND(SUM(BA97:BA98),2)</f>
        <v>0</v>
      </c>
      <c r="BB96" s="103">
        <f>ROUND(SUM(BB97:BB98),2)</f>
        <v>0</v>
      </c>
      <c r="BC96" s="103">
        <f>ROUND(SUM(BC97:BC98),2)</f>
        <v>0</v>
      </c>
      <c r="BD96" s="105">
        <f>ROUND(SUM(BD97:BD98),2)</f>
        <v>0</v>
      </c>
      <c r="BS96" s="106" t="s">
        <v>76</v>
      </c>
      <c r="BT96" s="106" t="s">
        <v>86</v>
      </c>
      <c r="BU96" s="106" t="s">
        <v>78</v>
      </c>
      <c r="BV96" s="106" t="s">
        <v>79</v>
      </c>
      <c r="BW96" s="106" t="s">
        <v>90</v>
      </c>
      <c r="BX96" s="106" t="s">
        <v>85</v>
      </c>
      <c r="CL96" s="106" t="s">
        <v>1</v>
      </c>
    </row>
    <row r="97" spans="1:91" s="4" customFormat="1" ht="16.5" customHeight="1">
      <c r="A97" s="107" t="s">
        <v>91</v>
      </c>
      <c r="B97" s="55"/>
      <c r="C97" s="100"/>
      <c r="D97" s="100"/>
      <c r="E97" s="100"/>
      <c r="F97" s="257" t="s">
        <v>92</v>
      </c>
      <c r="G97" s="257"/>
      <c r="H97" s="257"/>
      <c r="I97" s="257"/>
      <c r="J97" s="257"/>
      <c r="K97" s="100"/>
      <c r="L97" s="257" t="s">
        <v>93</v>
      </c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17">
        <f>'01 - Zabezpečovací zařízení'!J34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101" t="s">
        <v>89</v>
      </c>
      <c r="AR97" s="57"/>
      <c r="AS97" s="102">
        <v>0</v>
      </c>
      <c r="AT97" s="103">
        <f t="shared" si="1"/>
        <v>0</v>
      </c>
      <c r="AU97" s="104">
        <f>'01 - Zabezpečovací zařízení'!P127</f>
        <v>0</v>
      </c>
      <c r="AV97" s="103">
        <f>'01 - Zabezpečovací zařízení'!J37</f>
        <v>0</v>
      </c>
      <c r="AW97" s="103">
        <f>'01 - Zabezpečovací zařízení'!J38</f>
        <v>0</v>
      </c>
      <c r="AX97" s="103">
        <f>'01 - Zabezpečovací zařízení'!J39</f>
        <v>0</v>
      </c>
      <c r="AY97" s="103">
        <f>'01 - Zabezpečovací zařízení'!J40</f>
        <v>0</v>
      </c>
      <c r="AZ97" s="103">
        <f>'01 - Zabezpečovací zařízení'!F37</f>
        <v>0</v>
      </c>
      <c r="BA97" s="103">
        <f>'01 - Zabezpečovací zařízení'!F38</f>
        <v>0</v>
      </c>
      <c r="BB97" s="103">
        <f>'01 - Zabezpečovací zařízení'!F39</f>
        <v>0</v>
      </c>
      <c r="BC97" s="103">
        <f>'01 - Zabezpečovací zařízení'!F40</f>
        <v>0</v>
      </c>
      <c r="BD97" s="105">
        <f>'01 - Zabezpečovací zařízení'!F41</f>
        <v>0</v>
      </c>
      <c r="BT97" s="106" t="s">
        <v>94</v>
      </c>
      <c r="BV97" s="106" t="s">
        <v>79</v>
      </c>
      <c r="BW97" s="106" t="s">
        <v>95</v>
      </c>
      <c r="BX97" s="106" t="s">
        <v>90</v>
      </c>
      <c r="CL97" s="106" t="s">
        <v>1</v>
      </c>
    </row>
    <row r="98" spans="1:91" s="4" customFormat="1" ht="16.5" customHeight="1">
      <c r="A98" s="107" t="s">
        <v>91</v>
      </c>
      <c r="B98" s="55"/>
      <c r="C98" s="100"/>
      <c r="D98" s="100"/>
      <c r="E98" s="100"/>
      <c r="F98" s="257" t="s">
        <v>96</v>
      </c>
      <c r="G98" s="257"/>
      <c r="H98" s="257"/>
      <c r="I98" s="257"/>
      <c r="J98" s="257"/>
      <c r="K98" s="100"/>
      <c r="L98" s="257" t="s">
        <v>97</v>
      </c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17">
        <f>'02 - Zemní práce'!J34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101" t="s">
        <v>89</v>
      </c>
      <c r="AR98" s="57"/>
      <c r="AS98" s="102">
        <v>0</v>
      </c>
      <c r="AT98" s="103">
        <f t="shared" si="1"/>
        <v>0</v>
      </c>
      <c r="AU98" s="104">
        <f>'02 - Zemní práce'!P126</f>
        <v>0</v>
      </c>
      <c r="AV98" s="103">
        <f>'02 - Zemní práce'!J37</f>
        <v>0</v>
      </c>
      <c r="AW98" s="103">
        <f>'02 - Zemní práce'!J38</f>
        <v>0</v>
      </c>
      <c r="AX98" s="103">
        <f>'02 - Zemní práce'!J39</f>
        <v>0</v>
      </c>
      <c r="AY98" s="103">
        <f>'02 - Zemní práce'!J40</f>
        <v>0</v>
      </c>
      <c r="AZ98" s="103">
        <f>'02 - Zemní práce'!F37</f>
        <v>0</v>
      </c>
      <c r="BA98" s="103">
        <f>'02 - Zemní práce'!F38</f>
        <v>0</v>
      </c>
      <c r="BB98" s="103">
        <f>'02 - Zemní práce'!F39</f>
        <v>0</v>
      </c>
      <c r="BC98" s="103">
        <f>'02 - Zemní práce'!F40</f>
        <v>0</v>
      </c>
      <c r="BD98" s="105">
        <f>'02 - Zemní práce'!F41</f>
        <v>0</v>
      </c>
      <c r="BT98" s="106" t="s">
        <v>94</v>
      </c>
      <c r="BV98" s="106" t="s">
        <v>79</v>
      </c>
      <c r="BW98" s="106" t="s">
        <v>98</v>
      </c>
      <c r="BX98" s="106" t="s">
        <v>90</v>
      </c>
      <c r="CL98" s="106" t="s">
        <v>1</v>
      </c>
    </row>
    <row r="99" spans="1:91" s="4" customFormat="1" ht="23.25" customHeight="1">
      <c r="A99" s="107" t="s">
        <v>91</v>
      </c>
      <c r="B99" s="55"/>
      <c r="C99" s="100"/>
      <c r="D99" s="100"/>
      <c r="E99" s="257" t="s">
        <v>99</v>
      </c>
      <c r="F99" s="257"/>
      <c r="G99" s="257"/>
      <c r="H99" s="257"/>
      <c r="I99" s="257"/>
      <c r="J99" s="100"/>
      <c r="K99" s="257" t="s">
        <v>100</v>
      </c>
      <c r="L99" s="257"/>
      <c r="M99" s="257"/>
      <c r="N99" s="257"/>
      <c r="O99" s="257"/>
      <c r="P99" s="257"/>
      <c r="Q99" s="257"/>
      <c r="R99" s="257"/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17">
        <f>'Část B - Definitivní TZZ ...'!J32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101" t="s">
        <v>89</v>
      </c>
      <c r="AR99" s="57"/>
      <c r="AS99" s="102">
        <v>0</v>
      </c>
      <c r="AT99" s="103">
        <f t="shared" si="1"/>
        <v>0</v>
      </c>
      <c r="AU99" s="104">
        <f>'Část B - Definitivní TZZ ...'!P121</f>
        <v>0</v>
      </c>
      <c r="AV99" s="103">
        <f>'Část B - Definitivní TZZ ...'!J35</f>
        <v>0</v>
      </c>
      <c r="AW99" s="103">
        <f>'Část B - Definitivní TZZ ...'!J36</f>
        <v>0</v>
      </c>
      <c r="AX99" s="103">
        <f>'Část B - Definitivní TZZ ...'!J37</f>
        <v>0</v>
      </c>
      <c r="AY99" s="103">
        <f>'Část B - Definitivní TZZ ...'!J38</f>
        <v>0</v>
      </c>
      <c r="AZ99" s="103">
        <f>'Část B - Definitivní TZZ ...'!F35</f>
        <v>0</v>
      </c>
      <c r="BA99" s="103">
        <f>'Část B - Definitivní TZZ ...'!F36</f>
        <v>0</v>
      </c>
      <c r="BB99" s="103">
        <f>'Část B - Definitivní TZZ ...'!F37</f>
        <v>0</v>
      </c>
      <c r="BC99" s="103">
        <f>'Část B - Definitivní TZZ ...'!F38</f>
        <v>0</v>
      </c>
      <c r="BD99" s="105">
        <f>'Část B - Definitivní TZZ ...'!F39</f>
        <v>0</v>
      </c>
      <c r="BT99" s="106" t="s">
        <v>86</v>
      </c>
      <c r="BV99" s="106" t="s">
        <v>79</v>
      </c>
      <c r="BW99" s="106" t="s">
        <v>101</v>
      </c>
      <c r="BX99" s="106" t="s">
        <v>85</v>
      </c>
      <c r="CL99" s="106" t="s">
        <v>1</v>
      </c>
    </row>
    <row r="100" spans="1:91" s="4" customFormat="1" ht="16.5" customHeight="1">
      <c r="A100" s="107" t="s">
        <v>91</v>
      </c>
      <c r="B100" s="55"/>
      <c r="C100" s="100"/>
      <c r="D100" s="100"/>
      <c r="E100" s="257" t="s">
        <v>102</v>
      </c>
      <c r="F100" s="257"/>
      <c r="G100" s="257"/>
      <c r="H100" s="257"/>
      <c r="I100" s="257"/>
      <c r="J100" s="100"/>
      <c r="K100" s="257" t="s">
        <v>103</v>
      </c>
      <c r="L100" s="257"/>
      <c r="M100" s="257"/>
      <c r="N100" s="257"/>
      <c r="O100" s="257"/>
      <c r="P100" s="257"/>
      <c r="Q100" s="257"/>
      <c r="R100" s="257"/>
      <c r="S100" s="257"/>
      <c r="T100" s="257"/>
      <c r="U100" s="257"/>
      <c r="V100" s="257"/>
      <c r="W100" s="257"/>
      <c r="X100" s="257"/>
      <c r="Y100" s="257"/>
      <c r="Z100" s="257"/>
      <c r="AA100" s="257"/>
      <c r="AB100" s="257"/>
      <c r="AC100" s="257"/>
      <c r="AD100" s="257"/>
      <c r="AE100" s="257"/>
      <c r="AF100" s="257"/>
      <c r="AG100" s="217">
        <f>'Část C - Klimatizace'!J32</f>
        <v>0</v>
      </c>
      <c r="AH100" s="218"/>
      <c r="AI100" s="218"/>
      <c r="AJ100" s="218"/>
      <c r="AK100" s="218"/>
      <c r="AL100" s="218"/>
      <c r="AM100" s="218"/>
      <c r="AN100" s="217">
        <f t="shared" si="0"/>
        <v>0</v>
      </c>
      <c r="AO100" s="218"/>
      <c r="AP100" s="218"/>
      <c r="AQ100" s="101" t="s">
        <v>89</v>
      </c>
      <c r="AR100" s="57"/>
      <c r="AS100" s="102">
        <v>0</v>
      </c>
      <c r="AT100" s="103">
        <f t="shared" si="1"/>
        <v>0</v>
      </c>
      <c r="AU100" s="104">
        <f>'Část C - Klimatizace'!P123</f>
        <v>0</v>
      </c>
      <c r="AV100" s="103">
        <f>'Část C - Klimatizace'!J35</f>
        <v>0</v>
      </c>
      <c r="AW100" s="103">
        <f>'Část C - Klimatizace'!J36</f>
        <v>0</v>
      </c>
      <c r="AX100" s="103">
        <f>'Část C - Klimatizace'!J37</f>
        <v>0</v>
      </c>
      <c r="AY100" s="103">
        <f>'Část C - Klimatizace'!J38</f>
        <v>0</v>
      </c>
      <c r="AZ100" s="103">
        <f>'Část C - Klimatizace'!F35</f>
        <v>0</v>
      </c>
      <c r="BA100" s="103">
        <f>'Část C - Klimatizace'!F36</f>
        <v>0</v>
      </c>
      <c r="BB100" s="103">
        <f>'Část C - Klimatizace'!F37</f>
        <v>0</v>
      </c>
      <c r="BC100" s="103">
        <f>'Část C - Klimatizace'!F38</f>
        <v>0</v>
      </c>
      <c r="BD100" s="105">
        <f>'Část C - Klimatizace'!F39</f>
        <v>0</v>
      </c>
      <c r="BT100" s="106" t="s">
        <v>86</v>
      </c>
      <c r="BV100" s="106" t="s">
        <v>79</v>
      </c>
      <c r="BW100" s="106" t="s">
        <v>104</v>
      </c>
      <c r="BX100" s="106" t="s">
        <v>85</v>
      </c>
      <c r="CL100" s="106" t="s">
        <v>1</v>
      </c>
    </row>
    <row r="101" spans="1:91" s="7" customFormat="1" ht="24.75" customHeight="1">
      <c r="A101" s="107" t="s">
        <v>91</v>
      </c>
      <c r="B101" s="90"/>
      <c r="C101" s="91"/>
      <c r="D101" s="258" t="s">
        <v>105</v>
      </c>
      <c r="E101" s="258"/>
      <c r="F101" s="258"/>
      <c r="G101" s="258"/>
      <c r="H101" s="258"/>
      <c r="I101" s="92"/>
      <c r="J101" s="258" t="s">
        <v>106</v>
      </c>
      <c r="K101" s="258"/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C101" s="258"/>
      <c r="AD101" s="258"/>
      <c r="AE101" s="258"/>
      <c r="AF101" s="258"/>
      <c r="AG101" s="219">
        <f>'PS 02-11 - ŽST Nymburk mě...'!J30</f>
        <v>0</v>
      </c>
      <c r="AH101" s="220"/>
      <c r="AI101" s="220"/>
      <c r="AJ101" s="220"/>
      <c r="AK101" s="220"/>
      <c r="AL101" s="220"/>
      <c r="AM101" s="220"/>
      <c r="AN101" s="219">
        <f t="shared" si="0"/>
        <v>0</v>
      </c>
      <c r="AO101" s="220"/>
      <c r="AP101" s="220"/>
      <c r="AQ101" s="93" t="s">
        <v>83</v>
      </c>
      <c r="AR101" s="94"/>
      <c r="AS101" s="95">
        <v>0</v>
      </c>
      <c r="AT101" s="96">
        <f t="shared" si="1"/>
        <v>0</v>
      </c>
      <c r="AU101" s="97">
        <f>'PS 02-11 - ŽST Nymburk mě...'!P117</f>
        <v>0</v>
      </c>
      <c r="AV101" s="96">
        <f>'PS 02-11 - ŽST Nymburk mě...'!J33</f>
        <v>0</v>
      </c>
      <c r="AW101" s="96">
        <f>'PS 02-11 - ŽST Nymburk mě...'!J34</f>
        <v>0</v>
      </c>
      <c r="AX101" s="96">
        <f>'PS 02-11 - ŽST Nymburk mě...'!J35</f>
        <v>0</v>
      </c>
      <c r="AY101" s="96">
        <f>'PS 02-11 - ŽST Nymburk mě...'!J36</f>
        <v>0</v>
      </c>
      <c r="AZ101" s="96">
        <f>'PS 02-11 - ŽST Nymburk mě...'!F33</f>
        <v>0</v>
      </c>
      <c r="BA101" s="96">
        <f>'PS 02-11 - ŽST Nymburk mě...'!F34</f>
        <v>0</v>
      </c>
      <c r="BB101" s="96">
        <f>'PS 02-11 - ŽST Nymburk mě...'!F35</f>
        <v>0</v>
      </c>
      <c r="BC101" s="96">
        <f>'PS 02-11 - ŽST Nymburk mě...'!F36</f>
        <v>0</v>
      </c>
      <c r="BD101" s="98">
        <f>'PS 02-11 - ŽST Nymburk mě...'!F37</f>
        <v>0</v>
      </c>
      <c r="BT101" s="99" t="s">
        <v>84</v>
      </c>
      <c r="BV101" s="99" t="s">
        <v>79</v>
      </c>
      <c r="BW101" s="99" t="s">
        <v>107</v>
      </c>
      <c r="BX101" s="99" t="s">
        <v>5</v>
      </c>
      <c r="CL101" s="99" t="s">
        <v>1</v>
      </c>
      <c r="CM101" s="99" t="s">
        <v>86</v>
      </c>
    </row>
    <row r="102" spans="1:91" s="7" customFormat="1" ht="24.75" customHeight="1">
      <c r="B102" s="90"/>
      <c r="C102" s="91"/>
      <c r="D102" s="258" t="s">
        <v>108</v>
      </c>
      <c r="E102" s="258"/>
      <c r="F102" s="258"/>
      <c r="G102" s="258"/>
      <c r="H102" s="258"/>
      <c r="I102" s="92"/>
      <c r="J102" s="258" t="s">
        <v>109</v>
      </c>
      <c r="K102" s="258"/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258"/>
      <c r="AF102" s="258"/>
      <c r="AG102" s="228">
        <f>ROUND(SUM(AG103:AG104),2)</f>
        <v>0</v>
      </c>
      <c r="AH102" s="220"/>
      <c r="AI102" s="220"/>
      <c r="AJ102" s="220"/>
      <c r="AK102" s="220"/>
      <c r="AL102" s="220"/>
      <c r="AM102" s="220"/>
      <c r="AN102" s="219">
        <f t="shared" si="0"/>
        <v>0</v>
      </c>
      <c r="AO102" s="220"/>
      <c r="AP102" s="220"/>
      <c r="AQ102" s="93" t="s">
        <v>83</v>
      </c>
      <c r="AR102" s="94"/>
      <c r="AS102" s="95">
        <f>ROUND(SUM(AS103:AS104),2)</f>
        <v>0</v>
      </c>
      <c r="AT102" s="96">
        <f t="shared" si="1"/>
        <v>0</v>
      </c>
      <c r="AU102" s="97">
        <f>ROUND(SUM(AU103:AU104),5)</f>
        <v>0</v>
      </c>
      <c r="AV102" s="96">
        <f>ROUND(AZ102*L29,2)</f>
        <v>0</v>
      </c>
      <c r="AW102" s="96">
        <f>ROUND(BA102*L30,2)</f>
        <v>0</v>
      </c>
      <c r="AX102" s="96">
        <f>ROUND(BB102*L29,2)</f>
        <v>0</v>
      </c>
      <c r="AY102" s="96">
        <f>ROUND(BC102*L30,2)</f>
        <v>0</v>
      </c>
      <c r="AZ102" s="96">
        <f>ROUND(SUM(AZ103:AZ104),2)</f>
        <v>0</v>
      </c>
      <c r="BA102" s="96">
        <f>ROUND(SUM(BA103:BA104),2)</f>
        <v>0</v>
      </c>
      <c r="BB102" s="96">
        <f>ROUND(SUM(BB103:BB104),2)</f>
        <v>0</v>
      </c>
      <c r="BC102" s="96">
        <f>ROUND(SUM(BC103:BC104),2)</f>
        <v>0</v>
      </c>
      <c r="BD102" s="98">
        <f>ROUND(SUM(BD103:BD104),2)</f>
        <v>0</v>
      </c>
      <c r="BS102" s="99" t="s">
        <v>76</v>
      </c>
      <c r="BT102" s="99" t="s">
        <v>84</v>
      </c>
      <c r="BU102" s="99" t="s">
        <v>78</v>
      </c>
      <c r="BV102" s="99" t="s">
        <v>79</v>
      </c>
      <c r="BW102" s="99" t="s">
        <v>110</v>
      </c>
      <c r="BX102" s="99" t="s">
        <v>5</v>
      </c>
      <c r="CL102" s="99" t="s">
        <v>1</v>
      </c>
      <c r="CM102" s="99" t="s">
        <v>86</v>
      </c>
    </row>
    <row r="103" spans="1:91" s="4" customFormat="1" ht="16.5" customHeight="1">
      <c r="A103" s="107" t="s">
        <v>91</v>
      </c>
      <c r="B103" s="55"/>
      <c r="C103" s="100"/>
      <c r="D103" s="100"/>
      <c r="E103" s="257" t="s">
        <v>92</v>
      </c>
      <c r="F103" s="257"/>
      <c r="G103" s="257"/>
      <c r="H103" s="257"/>
      <c r="I103" s="257"/>
      <c r="J103" s="100"/>
      <c r="K103" s="257" t="s">
        <v>111</v>
      </c>
      <c r="L103" s="257"/>
      <c r="M103" s="257"/>
      <c r="N103" s="257"/>
      <c r="O103" s="257"/>
      <c r="P103" s="257"/>
      <c r="Q103" s="257"/>
      <c r="R103" s="257"/>
      <c r="S103" s="257"/>
      <c r="T103" s="257"/>
      <c r="U103" s="257"/>
      <c r="V103" s="257"/>
      <c r="W103" s="257"/>
      <c r="X103" s="257"/>
      <c r="Y103" s="257"/>
      <c r="Z103" s="257"/>
      <c r="AA103" s="257"/>
      <c r="AB103" s="257"/>
      <c r="AC103" s="257"/>
      <c r="AD103" s="257"/>
      <c r="AE103" s="257"/>
      <c r="AF103" s="257"/>
      <c r="AG103" s="217">
        <f>'01 - dle Sborníku'!J32</f>
        <v>0</v>
      </c>
      <c r="AH103" s="218"/>
      <c r="AI103" s="218"/>
      <c r="AJ103" s="218"/>
      <c r="AK103" s="218"/>
      <c r="AL103" s="218"/>
      <c r="AM103" s="218"/>
      <c r="AN103" s="217">
        <f t="shared" si="0"/>
        <v>0</v>
      </c>
      <c r="AO103" s="218"/>
      <c r="AP103" s="218"/>
      <c r="AQ103" s="101" t="s">
        <v>89</v>
      </c>
      <c r="AR103" s="57"/>
      <c r="AS103" s="102">
        <v>0</v>
      </c>
      <c r="AT103" s="103">
        <f t="shared" si="1"/>
        <v>0</v>
      </c>
      <c r="AU103" s="104">
        <f>'01 - dle Sborníku'!P121</f>
        <v>0</v>
      </c>
      <c r="AV103" s="103">
        <f>'01 - dle Sborníku'!J35</f>
        <v>0</v>
      </c>
      <c r="AW103" s="103">
        <f>'01 - dle Sborníku'!J36</f>
        <v>0</v>
      </c>
      <c r="AX103" s="103">
        <f>'01 - dle Sborníku'!J37</f>
        <v>0</v>
      </c>
      <c r="AY103" s="103">
        <f>'01 - dle Sborníku'!J38</f>
        <v>0</v>
      </c>
      <c r="AZ103" s="103">
        <f>'01 - dle Sborníku'!F35</f>
        <v>0</v>
      </c>
      <c r="BA103" s="103">
        <f>'01 - dle Sborníku'!F36</f>
        <v>0</v>
      </c>
      <c r="BB103" s="103">
        <f>'01 - dle Sborníku'!F37</f>
        <v>0</v>
      </c>
      <c r="BC103" s="103">
        <f>'01 - dle Sborníku'!F38</f>
        <v>0</v>
      </c>
      <c r="BD103" s="105">
        <f>'01 - dle Sborníku'!F39</f>
        <v>0</v>
      </c>
      <c r="BT103" s="106" t="s">
        <v>86</v>
      </c>
      <c r="BV103" s="106" t="s">
        <v>79</v>
      </c>
      <c r="BW103" s="106" t="s">
        <v>112</v>
      </c>
      <c r="BX103" s="106" t="s">
        <v>110</v>
      </c>
      <c r="CL103" s="106" t="s">
        <v>1</v>
      </c>
    </row>
    <row r="104" spans="1:91" s="4" customFormat="1" ht="16.5" customHeight="1">
      <c r="A104" s="107" t="s">
        <v>91</v>
      </c>
      <c r="B104" s="55"/>
      <c r="C104" s="100"/>
      <c r="D104" s="100"/>
      <c r="E104" s="257" t="s">
        <v>96</v>
      </c>
      <c r="F104" s="257"/>
      <c r="G104" s="257"/>
      <c r="H104" s="257"/>
      <c r="I104" s="257"/>
      <c r="J104" s="100"/>
      <c r="K104" s="257" t="s">
        <v>113</v>
      </c>
      <c r="L104" s="257"/>
      <c r="M104" s="257"/>
      <c r="N104" s="257"/>
      <c r="O104" s="257"/>
      <c r="P104" s="257"/>
      <c r="Q104" s="257"/>
      <c r="R104" s="257"/>
      <c r="S104" s="257"/>
      <c r="T104" s="257"/>
      <c r="U104" s="257"/>
      <c r="V104" s="257"/>
      <c r="W104" s="257"/>
      <c r="X104" s="257"/>
      <c r="Y104" s="257"/>
      <c r="Z104" s="257"/>
      <c r="AA104" s="257"/>
      <c r="AB104" s="257"/>
      <c r="AC104" s="257"/>
      <c r="AD104" s="257"/>
      <c r="AE104" s="257"/>
      <c r="AF104" s="257"/>
      <c r="AG104" s="217">
        <f>'02 - dle URS'!J32</f>
        <v>0</v>
      </c>
      <c r="AH104" s="218"/>
      <c r="AI104" s="218"/>
      <c r="AJ104" s="218"/>
      <c r="AK104" s="218"/>
      <c r="AL104" s="218"/>
      <c r="AM104" s="218"/>
      <c r="AN104" s="217">
        <f t="shared" si="0"/>
        <v>0</v>
      </c>
      <c r="AO104" s="218"/>
      <c r="AP104" s="218"/>
      <c r="AQ104" s="101" t="s">
        <v>89</v>
      </c>
      <c r="AR104" s="57"/>
      <c r="AS104" s="102">
        <v>0</v>
      </c>
      <c r="AT104" s="103">
        <f t="shared" si="1"/>
        <v>0</v>
      </c>
      <c r="AU104" s="104">
        <f>'02 - dle URS'!P125</f>
        <v>0</v>
      </c>
      <c r="AV104" s="103">
        <f>'02 - dle URS'!J35</f>
        <v>0</v>
      </c>
      <c r="AW104" s="103">
        <f>'02 - dle URS'!J36</f>
        <v>0</v>
      </c>
      <c r="AX104" s="103">
        <f>'02 - dle URS'!J37</f>
        <v>0</v>
      </c>
      <c r="AY104" s="103">
        <f>'02 - dle URS'!J38</f>
        <v>0</v>
      </c>
      <c r="AZ104" s="103">
        <f>'02 - dle URS'!F35</f>
        <v>0</v>
      </c>
      <c r="BA104" s="103">
        <f>'02 - dle URS'!F36</f>
        <v>0</v>
      </c>
      <c r="BB104" s="103">
        <f>'02 - dle URS'!F37</f>
        <v>0</v>
      </c>
      <c r="BC104" s="103">
        <f>'02 - dle URS'!F38</f>
        <v>0</v>
      </c>
      <c r="BD104" s="105">
        <f>'02 - dle URS'!F39</f>
        <v>0</v>
      </c>
      <c r="BT104" s="106" t="s">
        <v>86</v>
      </c>
      <c r="BV104" s="106" t="s">
        <v>79</v>
      </c>
      <c r="BW104" s="106" t="s">
        <v>114</v>
      </c>
      <c r="BX104" s="106" t="s">
        <v>110</v>
      </c>
      <c r="CL104" s="106" t="s">
        <v>1</v>
      </c>
    </row>
    <row r="105" spans="1:91" s="7" customFormat="1" ht="24.75" customHeight="1">
      <c r="A105" s="107" t="s">
        <v>91</v>
      </c>
      <c r="B105" s="90"/>
      <c r="C105" s="91"/>
      <c r="D105" s="258" t="s">
        <v>115</v>
      </c>
      <c r="E105" s="258"/>
      <c r="F105" s="258"/>
      <c r="G105" s="258"/>
      <c r="H105" s="258"/>
      <c r="I105" s="92"/>
      <c r="J105" s="258" t="s">
        <v>116</v>
      </c>
      <c r="K105" s="258"/>
      <c r="L105" s="258"/>
      <c r="M105" s="258"/>
      <c r="N105" s="258"/>
      <c r="O105" s="258"/>
      <c r="P105" s="258"/>
      <c r="Q105" s="258"/>
      <c r="R105" s="258"/>
      <c r="S105" s="258"/>
      <c r="T105" s="258"/>
      <c r="U105" s="258"/>
      <c r="V105" s="258"/>
      <c r="W105" s="258"/>
      <c r="X105" s="258"/>
      <c r="Y105" s="258"/>
      <c r="Z105" s="258"/>
      <c r="AA105" s="258"/>
      <c r="AB105" s="258"/>
      <c r="AC105" s="258"/>
      <c r="AD105" s="258"/>
      <c r="AE105" s="258"/>
      <c r="AF105" s="258"/>
      <c r="AG105" s="219">
        <f>'SO 71-55.1 - žst.Nymburk ...'!J30</f>
        <v>0</v>
      </c>
      <c r="AH105" s="220"/>
      <c r="AI105" s="220"/>
      <c r="AJ105" s="220"/>
      <c r="AK105" s="220"/>
      <c r="AL105" s="220"/>
      <c r="AM105" s="220"/>
      <c r="AN105" s="219">
        <f t="shared" si="0"/>
        <v>0</v>
      </c>
      <c r="AO105" s="220"/>
      <c r="AP105" s="220"/>
      <c r="AQ105" s="93" t="s">
        <v>117</v>
      </c>
      <c r="AR105" s="94"/>
      <c r="AS105" s="95">
        <v>0</v>
      </c>
      <c r="AT105" s="96">
        <f t="shared" si="1"/>
        <v>0</v>
      </c>
      <c r="AU105" s="97">
        <f>'SO 71-55.1 - žst.Nymburk ...'!P140</f>
        <v>0</v>
      </c>
      <c r="AV105" s="96">
        <f>'SO 71-55.1 - žst.Nymburk ...'!J33</f>
        <v>0</v>
      </c>
      <c r="AW105" s="96">
        <f>'SO 71-55.1 - žst.Nymburk ...'!J34</f>
        <v>0</v>
      </c>
      <c r="AX105" s="96">
        <f>'SO 71-55.1 - žst.Nymburk ...'!J35</f>
        <v>0</v>
      </c>
      <c r="AY105" s="96">
        <f>'SO 71-55.1 - žst.Nymburk ...'!J36</f>
        <v>0</v>
      </c>
      <c r="AZ105" s="96">
        <f>'SO 71-55.1 - žst.Nymburk ...'!F33</f>
        <v>0</v>
      </c>
      <c r="BA105" s="96">
        <f>'SO 71-55.1 - žst.Nymburk ...'!F34</f>
        <v>0</v>
      </c>
      <c r="BB105" s="96">
        <f>'SO 71-55.1 - žst.Nymburk ...'!F35</f>
        <v>0</v>
      </c>
      <c r="BC105" s="96">
        <f>'SO 71-55.1 - žst.Nymburk ...'!F36</f>
        <v>0</v>
      </c>
      <c r="BD105" s="98">
        <f>'SO 71-55.1 - žst.Nymburk ...'!F37</f>
        <v>0</v>
      </c>
      <c r="BT105" s="99" t="s">
        <v>84</v>
      </c>
      <c r="BV105" s="99" t="s">
        <v>79</v>
      </c>
      <c r="BW105" s="99" t="s">
        <v>118</v>
      </c>
      <c r="BX105" s="99" t="s">
        <v>5</v>
      </c>
      <c r="CL105" s="99" t="s">
        <v>1</v>
      </c>
      <c r="CM105" s="99" t="s">
        <v>86</v>
      </c>
    </row>
    <row r="106" spans="1:91" s="7" customFormat="1" ht="24.75" customHeight="1">
      <c r="A106" s="107" t="s">
        <v>91</v>
      </c>
      <c r="B106" s="90"/>
      <c r="C106" s="91"/>
      <c r="D106" s="258" t="s">
        <v>119</v>
      </c>
      <c r="E106" s="258"/>
      <c r="F106" s="258"/>
      <c r="G106" s="258"/>
      <c r="H106" s="258"/>
      <c r="I106" s="92"/>
      <c r="J106" s="258" t="s">
        <v>116</v>
      </c>
      <c r="K106" s="258"/>
      <c r="L106" s="258"/>
      <c r="M106" s="258"/>
      <c r="N106" s="258"/>
      <c r="O106" s="258"/>
      <c r="P106" s="258"/>
      <c r="Q106" s="258"/>
      <c r="R106" s="258"/>
      <c r="S106" s="258"/>
      <c r="T106" s="258"/>
      <c r="U106" s="258"/>
      <c r="V106" s="258"/>
      <c r="W106" s="258"/>
      <c r="X106" s="258"/>
      <c r="Y106" s="258"/>
      <c r="Z106" s="258"/>
      <c r="AA106" s="258"/>
      <c r="AB106" s="258"/>
      <c r="AC106" s="258"/>
      <c r="AD106" s="258"/>
      <c r="AE106" s="258"/>
      <c r="AF106" s="258"/>
      <c r="AG106" s="219">
        <f>'SO 71-55.2 - žst.Nymburk ...'!J30</f>
        <v>0</v>
      </c>
      <c r="AH106" s="220"/>
      <c r="AI106" s="220"/>
      <c r="AJ106" s="220"/>
      <c r="AK106" s="220"/>
      <c r="AL106" s="220"/>
      <c r="AM106" s="220"/>
      <c r="AN106" s="219">
        <f t="shared" si="0"/>
        <v>0</v>
      </c>
      <c r="AO106" s="220"/>
      <c r="AP106" s="220"/>
      <c r="AQ106" s="93" t="s">
        <v>117</v>
      </c>
      <c r="AR106" s="94"/>
      <c r="AS106" s="95">
        <v>0</v>
      </c>
      <c r="AT106" s="96">
        <f t="shared" si="1"/>
        <v>0</v>
      </c>
      <c r="AU106" s="97">
        <f>'SO 71-55.2 - žst.Nymburk ...'!P125</f>
        <v>0</v>
      </c>
      <c r="AV106" s="96">
        <f>'SO 71-55.2 - žst.Nymburk ...'!J33</f>
        <v>0</v>
      </c>
      <c r="AW106" s="96">
        <f>'SO 71-55.2 - žst.Nymburk ...'!J34</f>
        <v>0</v>
      </c>
      <c r="AX106" s="96">
        <f>'SO 71-55.2 - žst.Nymburk ...'!J35</f>
        <v>0</v>
      </c>
      <c r="AY106" s="96">
        <f>'SO 71-55.2 - žst.Nymburk ...'!J36</f>
        <v>0</v>
      </c>
      <c r="AZ106" s="96">
        <f>'SO 71-55.2 - žst.Nymburk ...'!F33</f>
        <v>0</v>
      </c>
      <c r="BA106" s="96">
        <f>'SO 71-55.2 - žst.Nymburk ...'!F34</f>
        <v>0</v>
      </c>
      <c r="BB106" s="96">
        <f>'SO 71-55.2 - žst.Nymburk ...'!F35</f>
        <v>0</v>
      </c>
      <c r="BC106" s="96">
        <f>'SO 71-55.2 - žst.Nymburk ...'!F36</f>
        <v>0</v>
      </c>
      <c r="BD106" s="98">
        <f>'SO 71-55.2 - žst.Nymburk ...'!F37</f>
        <v>0</v>
      </c>
      <c r="BT106" s="99" t="s">
        <v>84</v>
      </c>
      <c r="BV106" s="99" t="s">
        <v>79</v>
      </c>
      <c r="BW106" s="99" t="s">
        <v>120</v>
      </c>
      <c r="BX106" s="99" t="s">
        <v>5</v>
      </c>
      <c r="CL106" s="99" t="s">
        <v>1</v>
      </c>
      <c r="CM106" s="99" t="s">
        <v>86</v>
      </c>
    </row>
    <row r="107" spans="1:91" s="7" customFormat="1" ht="24.75" customHeight="1">
      <c r="A107" s="107" t="s">
        <v>91</v>
      </c>
      <c r="B107" s="90"/>
      <c r="C107" s="91"/>
      <c r="D107" s="258" t="s">
        <v>121</v>
      </c>
      <c r="E107" s="258"/>
      <c r="F107" s="258"/>
      <c r="G107" s="258"/>
      <c r="H107" s="258"/>
      <c r="I107" s="92"/>
      <c r="J107" s="258" t="s">
        <v>122</v>
      </c>
      <c r="K107" s="258"/>
      <c r="L107" s="258"/>
      <c r="M107" s="258"/>
      <c r="N107" s="258"/>
      <c r="O107" s="258"/>
      <c r="P107" s="258"/>
      <c r="Q107" s="258"/>
      <c r="R107" s="258"/>
      <c r="S107" s="258"/>
      <c r="T107" s="258"/>
      <c r="U107" s="258"/>
      <c r="V107" s="258"/>
      <c r="W107" s="258"/>
      <c r="X107" s="258"/>
      <c r="Y107" s="258"/>
      <c r="Z107" s="258"/>
      <c r="AA107" s="258"/>
      <c r="AB107" s="258"/>
      <c r="AC107" s="258"/>
      <c r="AD107" s="258"/>
      <c r="AE107" s="258"/>
      <c r="AF107" s="258"/>
      <c r="AG107" s="219">
        <f>'SO 72-55 - žst.Nymburk mě...'!J30</f>
        <v>0</v>
      </c>
      <c r="AH107" s="220"/>
      <c r="AI107" s="220"/>
      <c r="AJ107" s="220"/>
      <c r="AK107" s="220"/>
      <c r="AL107" s="220"/>
      <c r="AM107" s="220"/>
      <c r="AN107" s="219">
        <f t="shared" si="0"/>
        <v>0</v>
      </c>
      <c r="AO107" s="220"/>
      <c r="AP107" s="220"/>
      <c r="AQ107" s="93" t="s">
        <v>117</v>
      </c>
      <c r="AR107" s="94"/>
      <c r="AS107" s="95">
        <v>0</v>
      </c>
      <c r="AT107" s="96">
        <f t="shared" si="1"/>
        <v>0</v>
      </c>
      <c r="AU107" s="97">
        <f>'SO 72-55 - žst.Nymburk mě...'!P136</f>
        <v>0</v>
      </c>
      <c r="AV107" s="96">
        <f>'SO 72-55 - žst.Nymburk mě...'!J33</f>
        <v>0</v>
      </c>
      <c r="AW107" s="96">
        <f>'SO 72-55 - žst.Nymburk mě...'!J34</f>
        <v>0</v>
      </c>
      <c r="AX107" s="96">
        <f>'SO 72-55 - žst.Nymburk mě...'!J35</f>
        <v>0</v>
      </c>
      <c r="AY107" s="96">
        <f>'SO 72-55 - žst.Nymburk mě...'!J36</f>
        <v>0</v>
      </c>
      <c r="AZ107" s="96">
        <f>'SO 72-55 - žst.Nymburk mě...'!F33</f>
        <v>0</v>
      </c>
      <c r="BA107" s="96">
        <f>'SO 72-55 - žst.Nymburk mě...'!F34</f>
        <v>0</v>
      </c>
      <c r="BB107" s="96">
        <f>'SO 72-55 - žst.Nymburk mě...'!F35</f>
        <v>0</v>
      </c>
      <c r="BC107" s="96">
        <f>'SO 72-55 - žst.Nymburk mě...'!F36</f>
        <v>0</v>
      </c>
      <c r="BD107" s="98">
        <f>'SO 72-55 - žst.Nymburk mě...'!F37</f>
        <v>0</v>
      </c>
      <c r="BT107" s="99" t="s">
        <v>84</v>
      </c>
      <c r="BV107" s="99" t="s">
        <v>79</v>
      </c>
      <c r="BW107" s="99" t="s">
        <v>123</v>
      </c>
      <c r="BX107" s="99" t="s">
        <v>5</v>
      </c>
      <c r="CL107" s="99" t="s">
        <v>1</v>
      </c>
      <c r="CM107" s="99" t="s">
        <v>86</v>
      </c>
    </row>
    <row r="108" spans="1:91" s="7" customFormat="1" ht="24.75" customHeight="1">
      <c r="B108" s="90"/>
      <c r="C108" s="91"/>
      <c r="D108" s="258" t="s">
        <v>124</v>
      </c>
      <c r="E108" s="258"/>
      <c r="F108" s="258"/>
      <c r="G108" s="258"/>
      <c r="H108" s="258"/>
      <c r="I108" s="92"/>
      <c r="J108" s="258" t="s">
        <v>125</v>
      </c>
      <c r="K108" s="258"/>
      <c r="L108" s="258"/>
      <c r="M108" s="258"/>
      <c r="N108" s="258"/>
      <c r="O108" s="258"/>
      <c r="P108" s="258"/>
      <c r="Q108" s="258"/>
      <c r="R108" s="258"/>
      <c r="S108" s="258"/>
      <c r="T108" s="258"/>
      <c r="U108" s="258"/>
      <c r="V108" s="258"/>
      <c r="W108" s="258"/>
      <c r="X108" s="258"/>
      <c r="Y108" s="258"/>
      <c r="Z108" s="258"/>
      <c r="AA108" s="258"/>
      <c r="AB108" s="258"/>
      <c r="AC108" s="258"/>
      <c r="AD108" s="258"/>
      <c r="AE108" s="258"/>
      <c r="AF108" s="258"/>
      <c r="AG108" s="228">
        <f>ROUND(SUM(AG109:AG110),2)</f>
        <v>0</v>
      </c>
      <c r="AH108" s="220"/>
      <c r="AI108" s="220"/>
      <c r="AJ108" s="220"/>
      <c r="AK108" s="220"/>
      <c r="AL108" s="220"/>
      <c r="AM108" s="220"/>
      <c r="AN108" s="219">
        <f t="shared" si="0"/>
        <v>0</v>
      </c>
      <c r="AO108" s="220"/>
      <c r="AP108" s="220"/>
      <c r="AQ108" s="93" t="s">
        <v>117</v>
      </c>
      <c r="AR108" s="94"/>
      <c r="AS108" s="95">
        <f>ROUND(SUM(AS109:AS110),2)</f>
        <v>0</v>
      </c>
      <c r="AT108" s="96">
        <f t="shared" si="1"/>
        <v>0</v>
      </c>
      <c r="AU108" s="97">
        <f>ROUND(SUM(AU109:AU110),5)</f>
        <v>0</v>
      </c>
      <c r="AV108" s="96">
        <f>ROUND(AZ108*L29,2)</f>
        <v>0</v>
      </c>
      <c r="AW108" s="96">
        <f>ROUND(BA108*L30,2)</f>
        <v>0</v>
      </c>
      <c r="AX108" s="96">
        <f>ROUND(BB108*L29,2)</f>
        <v>0</v>
      </c>
      <c r="AY108" s="96">
        <f>ROUND(BC108*L30,2)</f>
        <v>0</v>
      </c>
      <c r="AZ108" s="96">
        <f>ROUND(SUM(AZ109:AZ110),2)</f>
        <v>0</v>
      </c>
      <c r="BA108" s="96">
        <f>ROUND(SUM(BA109:BA110),2)</f>
        <v>0</v>
      </c>
      <c r="BB108" s="96">
        <f>ROUND(SUM(BB109:BB110),2)</f>
        <v>0</v>
      </c>
      <c r="BC108" s="96">
        <f>ROUND(SUM(BC109:BC110),2)</f>
        <v>0</v>
      </c>
      <c r="BD108" s="98">
        <f>ROUND(SUM(BD109:BD110),2)</f>
        <v>0</v>
      </c>
      <c r="BS108" s="99" t="s">
        <v>76</v>
      </c>
      <c r="BT108" s="99" t="s">
        <v>84</v>
      </c>
      <c r="BU108" s="99" t="s">
        <v>78</v>
      </c>
      <c r="BV108" s="99" t="s">
        <v>79</v>
      </c>
      <c r="BW108" s="99" t="s">
        <v>126</v>
      </c>
      <c r="BX108" s="99" t="s">
        <v>5</v>
      </c>
      <c r="CL108" s="99" t="s">
        <v>1</v>
      </c>
      <c r="CM108" s="99" t="s">
        <v>86</v>
      </c>
    </row>
    <row r="109" spans="1:91" s="4" customFormat="1" ht="16.5" customHeight="1">
      <c r="A109" s="107" t="s">
        <v>91</v>
      </c>
      <c r="B109" s="55"/>
      <c r="C109" s="100"/>
      <c r="D109" s="100"/>
      <c r="E109" s="257" t="s">
        <v>92</v>
      </c>
      <c r="F109" s="257"/>
      <c r="G109" s="257"/>
      <c r="H109" s="257"/>
      <c r="I109" s="257"/>
      <c r="J109" s="100"/>
      <c r="K109" s="257" t="s">
        <v>111</v>
      </c>
      <c r="L109" s="257"/>
      <c r="M109" s="257"/>
      <c r="N109" s="257"/>
      <c r="O109" s="257"/>
      <c r="P109" s="257"/>
      <c r="Q109" s="257"/>
      <c r="R109" s="257"/>
      <c r="S109" s="257"/>
      <c r="T109" s="257"/>
      <c r="U109" s="257"/>
      <c r="V109" s="257"/>
      <c r="W109" s="257"/>
      <c r="X109" s="257"/>
      <c r="Y109" s="257"/>
      <c r="Z109" s="257"/>
      <c r="AA109" s="257"/>
      <c r="AB109" s="257"/>
      <c r="AC109" s="257"/>
      <c r="AD109" s="257"/>
      <c r="AE109" s="257"/>
      <c r="AF109" s="257"/>
      <c r="AG109" s="217">
        <f>'01 - dle Sborníku_01'!J32</f>
        <v>0</v>
      </c>
      <c r="AH109" s="218"/>
      <c r="AI109" s="218"/>
      <c r="AJ109" s="218"/>
      <c r="AK109" s="218"/>
      <c r="AL109" s="218"/>
      <c r="AM109" s="218"/>
      <c r="AN109" s="217">
        <f t="shared" si="0"/>
        <v>0</v>
      </c>
      <c r="AO109" s="218"/>
      <c r="AP109" s="218"/>
      <c r="AQ109" s="101" t="s">
        <v>89</v>
      </c>
      <c r="AR109" s="57"/>
      <c r="AS109" s="102">
        <v>0</v>
      </c>
      <c r="AT109" s="103">
        <f t="shared" si="1"/>
        <v>0</v>
      </c>
      <c r="AU109" s="104">
        <f>'01 - dle Sborníku_01'!P121</f>
        <v>0</v>
      </c>
      <c r="AV109" s="103">
        <f>'01 - dle Sborníku_01'!J35</f>
        <v>0</v>
      </c>
      <c r="AW109" s="103">
        <f>'01 - dle Sborníku_01'!J36</f>
        <v>0</v>
      </c>
      <c r="AX109" s="103">
        <f>'01 - dle Sborníku_01'!J37</f>
        <v>0</v>
      </c>
      <c r="AY109" s="103">
        <f>'01 - dle Sborníku_01'!J38</f>
        <v>0</v>
      </c>
      <c r="AZ109" s="103">
        <f>'01 - dle Sborníku_01'!F35</f>
        <v>0</v>
      </c>
      <c r="BA109" s="103">
        <f>'01 - dle Sborníku_01'!F36</f>
        <v>0</v>
      </c>
      <c r="BB109" s="103">
        <f>'01 - dle Sborníku_01'!F37</f>
        <v>0</v>
      </c>
      <c r="BC109" s="103">
        <f>'01 - dle Sborníku_01'!F38</f>
        <v>0</v>
      </c>
      <c r="BD109" s="105">
        <f>'01 - dle Sborníku_01'!F39</f>
        <v>0</v>
      </c>
      <c r="BT109" s="106" t="s">
        <v>86</v>
      </c>
      <c r="BV109" s="106" t="s">
        <v>79</v>
      </c>
      <c r="BW109" s="106" t="s">
        <v>127</v>
      </c>
      <c r="BX109" s="106" t="s">
        <v>126</v>
      </c>
      <c r="CL109" s="106" t="s">
        <v>1</v>
      </c>
    </row>
    <row r="110" spans="1:91" s="4" customFormat="1" ht="16.5" customHeight="1">
      <c r="A110" s="107" t="s">
        <v>91</v>
      </c>
      <c r="B110" s="55"/>
      <c r="C110" s="100"/>
      <c r="D110" s="100"/>
      <c r="E110" s="257" t="s">
        <v>96</v>
      </c>
      <c r="F110" s="257"/>
      <c r="G110" s="257"/>
      <c r="H110" s="257"/>
      <c r="I110" s="257"/>
      <c r="J110" s="100"/>
      <c r="K110" s="257" t="s">
        <v>113</v>
      </c>
      <c r="L110" s="257"/>
      <c r="M110" s="257"/>
      <c r="N110" s="257"/>
      <c r="O110" s="257"/>
      <c r="P110" s="257"/>
      <c r="Q110" s="257"/>
      <c r="R110" s="257"/>
      <c r="S110" s="257"/>
      <c r="T110" s="257"/>
      <c r="U110" s="257"/>
      <c r="V110" s="257"/>
      <c r="W110" s="257"/>
      <c r="X110" s="257"/>
      <c r="Y110" s="257"/>
      <c r="Z110" s="257"/>
      <c r="AA110" s="257"/>
      <c r="AB110" s="257"/>
      <c r="AC110" s="257"/>
      <c r="AD110" s="257"/>
      <c r="AE110" s="257"/>
      <c r="AF110" s="257"/>
      <c r="AG110" s="217">
        <f>'02 - dle URS_01'!J32</f>
        <v>0</v>
      </c>
      <c r="AH110" s="218"/>
      <c r="AI110" s="218"/>
      <c r="AJ110" s="218"/>
      <c r="AK110" s="218"/>
      <c r="AL110" s="218"/>
      <c r="AM110" s="218"/>
      <c r="AN110" s="217">
        <f t="shared" si="0"/>
        <v>0</v>
      </c>
      <c r="AO110" s="218"/>
      <c r="AP110" s="218"/>
      <c r="AQ110" s="101" t="s">
        <v>89</v>
      </c>
      <c r="AR110" s="57"/>
      <c r="AS110" s="102">
        <v>0</v>
      </c>
      <c r="AT110" s="103">
        <f t="shared" si="1"/>
        <v>0</v>
      </c>
      <c r="AU110" s="104">
        <f>'02 - dle URS_01'!P122</f>
        <v>0</v>
      </c>
      <c r="AV110" s="103">
        <f>'02 - dle URS_01'!J35</f>
        <v>0</v>
      </c>
      <c r="AW110" s="103">
        <f>'02 - dle URS_01'!J36</f>
        <v>0</v>
      </c>
      <c r="AX110" s="103">
        <f>'02 - dle URS_01'!J37</f>
        <v>0</v>
      </c>
      <c r="AY110" s="103">
        <f>'02 - dle URS_01'!J38</f>
        <v>0</v>
      </c>
      <c r="AZ110" s="103">
        <f>'02 - dle URS_01'!F35</f>
        <v>0</v>
      </c>
      <c r="BA110" s="103">
        <f>'02 - dle URS_01'!F36</f>
        <v>0</v>
      </c>
      <c r="BB110" s="103">
        <f>'02 - dle URS_01'!F37</f>
        <v>0</v>
      </c>
      <c r="BC110" s="103">
        <f>'02 - dle URS_01'!F38</f>
        <v>0</v>
      </c>
      <c r="BD110" s="105">
        <f>'02 - dle URS_01'!F39</f>
        <v>0</v>
      </c>
      <c r="BT110" s="106" t="s">
        <v>86</v>
      </c>
      <c r="BV110" s="106" t="s">
        <v>79</v>
      </c>
      <c r="BW110" s="106" t="s">
        <v>128</v>
      </c>
      <c r="BX110" s="106" t="s">
        <v>126</v>
      </c>
      <c r="CL110" s="106" t="s">
        <v>1</v>
      </c>
    </row>
    <row r="111" spans="1:91" s="7" customFormat="1" ht="16.5" customHeight="1">
      <c r="A111" s="107" t="s">
        <v>91</v>
      </c>
      <c r="B111" s="90"/>
      <c r="C111" s="91"/>
      <c r="D111" s="258" t="s">
        <v>129</v>
      </c>
      <c r="E111" s="258"/>
      <c r="F111" s="258"/>
      <c r="G111" s="258"/>
      <c r="H111" s="258"/>
      <c r="I111" s="92"/>
      <c r="J111" s="258" t="s">
        <v>129</v>
      </c>
      <c r="K111" s="258"/>
      <c r="L111" s="258"/>
      <c r="M111" s="258"/>
      <c r="N111" s="258"/>
      <c r="O111" s="258"/>
      <c r="P111" s="258"/>
      <c r="Q111" s="258"/>
      <c r="R111" s="258"/>
      <c r="S111" s="258"/>
      <c r="T111" s="258"/>
      <c r="U111" s="258"/>
      <c r="V111" s="258"/>
      <c r="W111" s="258"/>
      <c r="X111" s="258"/>
      <c r="Y111" s="258"/>
      <c r="Z111" s="258"/>
      <c r="AA111" s="258"/>
      <c r="AB111" s="258"/>
      <c r="AC111" s="258"/>
      <c r="AD111" s="258"/>
      <c r="AE111" s="258"/>
      <c r="AF111" s="258"/>
      <c r="AG111" s="219">
        <f>'VON - VON'!J30</f>
        <v>0</v>
      </c>
      <c r="AH111" s="220"/>
      <c r="AI111" s="220"/>
      <c r="AJ111" s="220"/>
      <c r="AK111" s="220"/>
      <c r="AL111" s="220"/>
      <c r="AM111" s="220"/>
      <c r="AN111" s="219">
        <f t="shared" si="0"/>
        <v>0</v>
      </c>
      <c r="AO111" s="220"/>
      <c r="AP111" s="220"/>
      <c r="AQ111" s="93" t="s">
        <v>129</v>
      </c>
      <c r="AR111" s="94"/>
      <c r="AS111" s="95">
        <v>0</v>
      </c>
      <c r="AT111" s="96">
        <f t="shared" si="1"/>
        <v>0</v>
      </c>
      <c r="AU111" s="97">
        <f>'VON - VON'!P121</f>
        <v>0</v>
      </c>
      <c r="AV111" s="96">
        <f>'VON - VON'!J33</f>
        <v>0</v>
      </c>
      <c r="AW111" s="96">
        <f>'VON - VON'!J34</f>
        <v>0</v>
      </c>
      <c r="AX111" s="96">
        <f>'VON - VON'!J35</f>
        <v>0</v>
      </c>
      <c r="AY111" s="96">
        <f>'VON - VON'!J36</f>
        <v>0</v>
      </c>
      <c r="AZ111" s="96">
        <f>'VON - VON'!F33</f>
        <v>0</v>
      </c>
      <c r="BA111" s="96">
        <f>'VON - VON'!F34</f>
        <v>0</v>
      </c>
      <c r="BB111" s="96">
        <f>'VON - VON'!F35</f>
        <v>0</v>
      </c>
      <c r="BC111" s="96">
        <f>'VON - VON'!F36</f>
        <v>0</v>
      </c>
      <c r="BD111" s="98">
        <f>'VON - VON'!F37</f>
        <v>0</v>
      </c>
      <c r="BT111" s="99" t="s">
        <v>84</v>
      </c>
      <c r="BV111" s="99" t="s">
        <v>79</v>
      </c>
      <c r="BW111" s="99" t="s">
        <v>130</v>
      </c>
      <c r="BX111" s="99" t="s">
        <v>5</v>
      </c>
      <c r="CL111" s="99" t="s">
        <v>1</v>
      </c>
      <c r="CM111" s="99" t="s">
        <v>86</v>
      </c>
    </row>
    <row r="112" spans="1:91" s="7" customFormat="1" ht="24.75" customHeight="1">
      <c r="A112" s="107" t="s">
        <v>91</v>
      </c>
      <c r="B112" s="90"/>
      <c r="C112" s="91"/>
      <c r="D112" s="258" t="s">
        <v>131</v>
      </c>
      <c r="E112" s="258"/>
      <c r="F112" s="258"/>
      <c r="G112" s="258"/>
      <c r="H112" s="258"/>
      <c r="I112" s="92"/>
      <c r="J112" s="258" t="s">
        <v>132</v>
      </c>
      <c r="K112" s="258"/>
      <c r="L112" s="258"/>
      <c r="M112" s="258"/>
      <c r="N112" s="258"/>
      <c r="O112" s="258"/>
      <c r="P112" s="258"/>
      <c r="Q112" s="258"/>
      <c r="R112" s="258"/>
      <c r="S112" s="258"/>
      <c r="T112" s="258"/>
      <c r="U112" s="258"/>
      <c r="V112" s="258"/>
      <c r="W112" s="258"/>
      <c r="X112" s="258"/>
      <c r="Y112" s="258"/>
      <c r="Z112" s="258"/>
      <c r="AA112" s="258"/>
      <c r="AB112" s="258"/>
      <c r="AC112" s="258"/>
      <c r="AD112" s="258"/>
      <c r="AE112" s="258"/>
      <c r="AF112" s="258"/>
      <c r="AG112" s="219">
        <f>'PS 02-12 - žst Sadská, mí...'!J30</f>
        <v>0</v>
      </c>
      <c r="AH112" s="220"/>
      <c r="AI112" s="220"/>
      <c r="AJ112" s="220"/>
      <c r="AK112" s="220"/>
      <c r="AL112" s="220"/>
      <c r="AM112" s="220"/>
      <c r="AN112" s="219">
        <f t="shared" si="0"/>
        <v>0</v>
      </c>
      <c r="AO112" s="220"/>
      <c r="AP112" s="220"/>
      <c r="AQ112" s="93" t="s">
        <v>83</v>
      </c>
      <c r="AR112" s="94"/>
      <c r="AS112" s="108">
        <v>0</v>
      </c>
      <c r="AT112" s="109">
        <f t="shared" si="1"/>
        <v>0</v>
      </c>
      <c r="AU112" s="110">
        <f>'PS 02-12 - žst Sadská, mí...'!P117</f>
        <v>0</v>
      </c>
      <c r="AV112" s="109">
        <f>'PS 02-12 - žst Sadská, mí...'!J33</f>
        <v>0</v>
      </c>
      <c r="AW112" s="109">
        <f>'PS 02-12 - žst Sadská, mí...'!J34</f>
        <v>0</v>
      </c>
      <c r="AX112" s="109">
        <f>'PS 02-12 - žst Sadská, mí...'!J35</f>
        <v>0</v>
      </c>
      <c r="AY112" s="109">
        <f>'PS 02-12 - žst Sadská, mí...'!J36</f>
        <v>0</v>
      </c>
      <c r="AZ112" s="109">
        <f>'PS 02-12 - žst Sadská, mí...'!F33</f>
        <v>0</v>
      </c>
      <c r="BA112" s="109">
        <f>'PS 02-12 - žst Sadská, mí...'!F34</f>
        <v>0</v>
      </c>
      <c r="BB112" s="109">
        <f>'PS 02-12 - žst Sadská, mí...'!F35</f>
        <v>0</v>
      </c>
      <c r="BC112" s="109">
        <f>'PS 02-12 - žst Sadská, mí...'!F36</f>
        <v>0</v>
      </c>
      <c r="BD112" s="111">
        <f>'PS 02-12 - žst Sadská, mí...'!F37</f>
        <v>0</v>
      </c>
      <c r="BT112" s="99" t="s">
        <v>84</v>
      </c>
      <c r="BV112" s="99" t="s">
        <v>79</v>
      </c>
      <c r="BW112" s="99" t="s">
        <v>133</v>
      </c>
      <c r="BX112" s="99" t="s">
        <v>5</v>
      </c>
      <c r="CL112" s="99" t="s">
        <v>1</v>
      </c>
      <c r="CM112" s="99" t="s">
        <v>86</v>
      </c>
    </row>
    <row r="113" spans="1:57" s="2" customFormat="1" ht="30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6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</row>
    <row r="114" spans="1:57" s="2" customFormat="1" ht="6.95" customHeight="1">
      <c r="A114" s="3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36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</row>
  </sheetData>
  <sheetProtection algorithmName="SHA-512" hashValue="FActd3ygP0fR+Ibgz5g1o7iqhAVRuGfl1ZyOT4utynPwMfRLMp2gjImPd5LVi0N9y/RXHeOI/Jt2o7vMMC9xiw==" saltValue="PayoR4U94k7GAgLRbVvEmvv7uCIn8V9jyVQmjqMd1P6bFP0b7uPTWxDIOLyMXevtlrd+wv5C7iTXt9ZWYVhJmg==" spinCount="100000" sheet="1" objects="1" scenarios="1" formatColumns="0" formatRows="0"/>
  <mergeCells count="110">
    <mergeCell ref="I92:AF92"/>
    <mergeCell ref="J102:AF102"/>
    <mergeCell ref="J95:AF95"/>
    <mergeCell ref="J101:AF101"/>
    <mergeCell ref="K104:AF104"/>
    <mergeCell ref="K99:AF99"/>
    <mergeCell ref="K96:AF96"/>
    <mergeCell ref="K100:AF100"/>
    <mergeCell ref="K103:AF103"/>
    <mergeCell ref="L97:AF97"/>
    <mergeCell ref="L98:AF98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N97:AP97"/>
    <mergeCell ref="AN99:AP99"/>
    <mergeCell ref="AN102:AP102"/>
    <mergeCell ref="AN104:AP104"/>
    <mergeCell ref="C92:G92"/>
    <mergeCell ref="D101:H101"/>
    <mergeCell ref="D95:H95"/>
    <mergeCell ref="D102:H102"/>
    <mergeCell ref="E100:I100"/>
    <mergeCell ref="E96:I96"/>
    <mergeCell ref="E99:I99"/>
    <mergeCell ref="E103:I103"/>
    <mergeCell ref="E104:I104"/>
    <mergeCell ref="F98:J98"/>
    <mergeCell ref="F97:J97"/>
    <mergeCell ref="E109:I109"/>
    <mergeCell ref="K109:AF109"/>
    <mergeCell ref="E110:I110"/>
    <mergeCell ref="K110:AF110"/>
    <mergeCell ref="D111:H111"/>
    <mergeCell ref="J111:AF111"/>
    <mergeCell ref="D112:H112"/>
    <mergeCell ref="J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4:AM104"/>
    <mergeCell ref="AG100:AM100"/>
    <mergeCell ref="AG101:AM101"/>
    <mergeCell ref="AG103:AM103"/>
    <mergeCell ref="AG102:AM102"/>
    <mergeCell ref="AG98:AM98"/>
    <mergeCell ref="AG97:AM97"/>
    <mergeCell ref="AG96:AM96"/>
    <mergeCell ref="AG95:AM95"/>
    <mergeCell ref="AG92:AM92"/>
    <mergeCell ref="AG99:AM99"/>
    <mergeCell ref="AM87:AN87"/>
    <mergeCell ref="AM89:AP89"/>
    <mergeCell ref="AM90:AP90"/>
    <mergeCell ref="AN92:AP92"/>
    <mergeCell ref="AN103:AP103"/>
    <mergeCell ref="AN98:AP98"/>
    <mergeCell ref="AN101:AP101"/>
    <mergeCell ref="AN95:AP95"/>
    <mergeCell ref="AN96:AP96"/>
    <mergeCell ref="AN100:AP100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7" location="'01 - Zabezpečovací zařízení'!C2" display="/"/>
    <hyperlink ref="A98" location="'02 - Zemní práce'!C2" display="/"/>
    <hyperlink ref="A99" location="'Část B - Definitivní TZZ ...'!C2" display="/"/>
    <hyperlink ref="A100" location="'Část C - Klimatizace'!C2" display="/"/>
    <hyperlink ref="A101" location="'PS 02-11 - ŽST Nymburk mě...'!C2" display="/"/>
    <hyperlink ref="A103" location="'01 - dle Sborníku'!C2" display="/"/>
    <hyperlink ref="A104" location="'02 - dle URS'!C2" display="/"/>
    <hyperlink ref="A105" location="'SO 71-55.1 - žst.Nymburk ...'!C2" display="/"/>
    <hyperlink ref="A106" location="'SO 71-55.2 - žst.Nymburk ...'!C2" display="/"/>
    <hyperlink ref="A107" location="'SO 72-55 - žst.Nymburk mě...'!C2" display="/"/>
    <hyperlink ref="A109" location="'01 - dle Sborníku_01'!C2" display="/"/>
    <hyperlink ref="A110" location="'02 - dle URS_01'!C2" display="/"/>
    <hyperlink ref="A111" location="'VON - VON'!C2" display="/"/>
    <hyperlink ref="A112" location="'PS 02-12 - žst Sadská, m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120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135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2" t="s">
        <v>3303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6" t="s">
        <v>1</v>
      </c>
      <c r="G11" s="31"/>
      <c r="H11" s="31"/>
      <c r="I11" s="116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6" t="s">
        <v>1409</v>
      </c>
      <c r="G12" s="31"/>
      <c r="H12" s="31"/>
      <c r="I12" s="116" t="s">
        <v>22</v>
      </c>
      <c r="J12" s="118" t="str">
        <f>'Rekapitulace stavby'!AN8</f>
        <v>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16" t="s">
        <v>28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32</v>
      </c>
      <c r="F21" s="31"/>
      <c r="G21" s="31"/>
      <c r="H21" s="31"/>
      <c r="I21" s="116" t="s">
        <v>28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35</v>
      </c>
      <c r="F24" s="31"/>
      <c r="G24" s="31"/>
      <c r="H24" s="31"/>
      <c r="I24" s="116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9"/>
      <c r="B27" s="120"/>
      <c r="C27" s="119"/>
      <c r="D27" s="119"/>
      <c r="E27" s="267" t="s">
        <v>1</v>
      </c>
      <c r="F27" s="267"/>
      <c r="G27" s="267"/>
      <c r="H27" s="26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2"/>
      <c r="E29" s="122"/>
      <c r="F29" s="122"/>
      <c r="G29" s="122"/>
      <c r="H29" s="122"/>
      <c r="I29" s="122"/>
      <c r="J29" s="122"/>
      <c r="K29" s="122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3" t="s">
        <v>37</v>
      </c>
      <c r="E30" s="31"/>
      <c r="F30" s="31"/>
      <c r="G30" s="31"/>
      <c r="H30" s="31"/>
      <c r="I30" s="31"/>
      <c r="J30" s="124">
        <f>ROUND(J125,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5" t="s">
        <v>39</v>
      </c>
      <c r="G32" s="31"/>
      <c r="H32" s="31"/>
      <c r="I32" s="125" t="s">
        <v>38</v>
      </c>
      <c r="J32" s="125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7" t="s">
        <v>41</v>
      </c>
      <c r="E33" s="116" t="s">
        <v>42</v>
      </c>
      <c r="F33" s="126">
        <f>ROUND((SUM(BE125:BE146)),  2)</f>
        <v>0</v>
      </c>
      <c r="G33" s="31"/>
      <c r="H33" s="31"/>
      <c r="I33" s="127">
        <v>0.21</v>
      </c>
      <c r="J33" s="126">
        <f>ROUND(((SUM(BE125:BE146))*I33),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ROUND((SUM(BF125:BF146)),  2)</f>
        <v>0</v>
      </c>
      <c r="G34" s="31"/>
      <c r="H34" s="31"/>
      <c r="I34" s="127">
        <v>0.15</v>
      </c>
      <c r="J34" s="126">
        <f>ROUND(((SUM(BF125:BF146))*I34),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ROUND((SUM(BG125:BG146)),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ROUND((SUM(BH125:BH146)),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ROUND((SUM(BI125:BI146)),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SO 71-55.2 - žst.Nymburk město, stavební úpravy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SSZT Praha východ</v>
      </c>
      <c r="G89" s="33"/>
      <c r="H89" s="33"/>
      <c r="I89" s="26" t="s">
        <v>22</v>
      </c>
      <c r="J89" s="63" t="str">
        <f>IF(J12="","",J12)</f>
        <v>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 xml:space="preserve"> Správa železnic, státní organizace</v>
      </c>
      <c r="G91" s="33"/>
      <c r="H91" s="33"/>
      <c r="I91" s="26" t="s">
        <v>31</v>
      </c>
      <c r="J91" s="29" t="str">
        <f>E21</f>
        <v xml:space="preserve"> 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143</v>
      </c>
      <c r="D94" s="147"/>
      <c r="E94" s="147"/>
      <c r="F94" s="147"/>
      <c r="G94" s="147"/>
      <c r="H94" s="147"/>
      <c r="I94" s="147"/>
      <c r="J94" s="148" t="s">
        <v>144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145</v>
      </c>
      <c r="D96" s="33"/>
      <c r="E96" s="33"/>
      <c r="F96" s="33"/>
      <c r="G96" s="33"/>
      <c r="H96" s="33"/>
      <c r="I96" s="33"/>
      <c r="J96" s="81">
        <f>J125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146</v>
      </c>
    </row>
    <row r="97" spans="1:31" s="9" customFormat="1" ht="24.95" customHeight="1">
      <c r="B97" s="150"/>
      <c r="C97" s="151"/>
      <c r="D97" s="152" t="s">
        <v>147</v>
      </c>
      <c r="E97" s="153"/>
      <c r="F97" s="153"/>
      <c r="G97" s="153"/>
      <c r="H97" s="153"/>
      <c r="I97" s="153"/>
      <c r="J97" s="154">
        <f>J126</f>
        <v>0</v>
      </c>
      <c r="K97" s="151"/>
      <c r="L97" s="155"/>
    </row>
    <row r="98" spans="1:31" s="10" customFormat="1" ht="19.899999999999999" customHeight="1">
      <c r="B98" s="156"/>
      <c r="C98" s="100"/>
      <c r="D98" s="157" t="s">
        <v>2946</v>
      </c>
      <c r="E98" s="158"/>
      <c r="F98" s="158"/>
      <c r="G98" s="158"/>
      <c r="H98" s="158"/>
      <c r="I98" s="158"/>
      <c r="J98" s="159">
        <f>J127</f>
        <v>0</v>
      </c>
      <c r="K98" s="100"/>
      <c r="L98" s="160"/>
    </row>
    <row r="99" spans="1:31" s="10" customFormat="1" ht="19.899999999999999" customHeight="1">
      <c r="B99" s="156"/>
      <c r="C99" s="100"/>
      <c r="D99" s="157" t="s">
        <v>3304</v>
      </c>
      <c r="E99" s="158"/>
      <c r="F99" s="158"/>
      <c r="G99" s="158"/>
      <c r="H99" s="158"/>
      <c r="I99" s="158"/>
      <c r="J99" s="159">
        <f>J130</f>
        <v>0</v>
      </c>
      <c r="K99" s="100"/>
      <c r="L99" s="160"/>
    </row>
    <row r="100" spans="1:31" s="10" customFormat="1" ht="19.899999999999999" customHeight="1">
      <c r="B100" s="156"/>
      <c r="C100" s="100"/>
      <c r="D100" s="157" t="s">
        <v>3305</v>
      </c>
      <c r="E100" s="158"/>
      <c r="F100" s="158"/>
      <c r="G100" s="158"/>
      <c r="H100" s="158"/>
      <c r="I100" s="158"/>
      <c r="J100" s="159">
        <f>J133</f>
        <v>0</v>
      </c>
      <c r="K100" s="100"/>
      <c r="L100" s="160"/>
    </row>
    <row r="101" spans="1:31" s="10" customFormat="1" ht="19.899999999999999" customHeight="1">
      <c r="B101" s="156"/>
      <c r="C101" s="100"/>
      <c r="D101" s="157" t="s">
        <v>2957</v>
      </c>
      <c r="E101" s="158"/>
      <c r="F101" s="158"/>
      <c r="G101" s="158"/>
      <c r="H101" s="158"/>
      <c r="I101" s="158"/>
      <c r="J101" s="159">
        <f>J135</f>
        <v>0</v>
      </c>
      <c r="K101" s="100"/>
      <c r="L101" s="160"/>
    </row>
    <row r="102" spans="1:31" s="9" customFormat="1" ht="24.95" customHeight="1">
      <c r="B102" s="150"/>
      <c r="C102" s="151"/>
      <c r="D102" s="152" t="s">
        <v>2914</v>
      </c>
      <c r="E102" s="153"/>
      <c r="F102" s="153"/>
      <c r="G102" s="153"/>
      <c r="H102" s="153"/>
      <c r="I102" s="153"/>
      <c r="J102" s="154">
        <f>J140</f>
        <v>0</v>
      </c>
      <c r="K102" s="151"/>
      <c r="L102" s="155"/>
    </row>
    <row r="103" spans="1:31" s="10" customFormat="1" ht="19.899999999999999" customHeight="1">
      <c r="B103" s="156"/>
      <c r="C103" s="100"/>
      <c r="D103" s="157" t="s">
        <v>2915</v>
      </c>
      <c r="E103" s="158"/>
      <c r="F103" s="158"/>
      <c r="G103" s="158"/>
      <c r="H103" s="158"/>
      <c r="I103" s="158"/>
      <c r="J103" s="159">
        <f>J141</f>
        <v>0</v>
      </c>
      <c r="K103" s="100"/>
      <c r="L103" s="160"/>
    </row>
    <row r="104" spans="1:31" s="10" customFormat="1" ht="19.899999999999999" customHeight="1">
      <c r="B104" s="156"/>
      <c r="C104" s="100"/>
      <c r="D104" s="157" t="s">
        <v>3306</v>
      </c>
      <c r="E104" s="158"/>
      <c r="F104" s="158"/>
      <c r="G104" s="158"/>
      <c r="H104" s="158"/>
      <c r="I104" s="158"/>
      <c r="J104" s="159">
        <f>J143</f>
        <v>0</v>
      </c>
      <c r="K104" s="100"/>
      <c r="L104" s="160"/>
    </row>
    <row r="105" spans="1:31" s="10" customFormat="1" ht="19.899999999999999" customHeight="1">
      <c r="B105" s="156"/>
      <c r="C105" s="100"/>
      <c r="D105" s="157" t="s">
        <v>3307</v>
      </c>
      <c r="E105" s="158"/>
      <c r="F105" s="158"/>
      <c r="G105" s="158"/>
      <c r="H105" s="158"/>
      <c r="I105" s="158"/>
      <c r="J105" s="159">
        <f>J145</f>
        <v>0</v>
      </c>
      <c r="K105" s="100"/>
      <c r="L105" s="160"/>
    </row>
    <row r="106" spans="1:31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150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63" t="str">
        <f>E7</f>
        <v>Oprava zabezpečovacího zařízení v žst Nymburk město</v>
      </c>
      <c r="F115" s="264"/>
      <c r="G115" s="264"/>
      <c r="H115" s="264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135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60" t="str">
        <f>E9</f>
        <v>SO 71-55.2 - žst.Nymburk město, stavební úpravy</v>
      </c>
      <c r="F117" s="266"/>
      <c r="G117" s="266"/>
      <c r="H117" s="266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F12</f>
        <v xml:space="preserve"> SSZT Praha východ</v>
      </c>
      <c r="G119" s="33"/>
      <c r="H119" s="33"/>
      <c r="I119" s="26" t="s">
        <v>22</v>
      </c>
      <c r="J119" s="63" t="str">
        <f>IF(J12="","",J12)</f>
        <v>5. 2. 2021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7" customHeight="1">
      <c r="A121" s="31"/>
      <c r="B121" s="32"/>
      <c r="C121" s="26" t="s">
        <v>24</v>
      </c>
      <c r="D121" s="33"/>
      <c r="E121" s="33"/>
      <c r="F121" s="24" t="str">
        <f>E15</f>
        <v xml:space="preserve"> Správa železnic, státní organizace</v>
      </c>
      <c r="G121" s="33"/>
      <c r="H121" s="33"/>
      <c r="I121" s="26" t="s">
        <v>31</v>
      </c>
      <c r="J121" s="29" t="str">
        <f>E21</f>
        <v xml:space="preserve"> Signal Projekt s.r.o.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29</v>
      </c>
      <c r="D122" s="33"/>
      <c r="E122" s="33"/>
      <c r="F122" s="24" t="str">
        <f>IF(E18="","",E18)</f>
        <v>Vyplň údaj</v>
      </c>
      <c r="G122" s="33"/>
      <c r="H122" s="33"/>
      <c r="I122" s="26" t="s">
        <v>34</v>
      </c>
      <c r="J122" s="29" t="str">
        <f>E24</f>
        <v xml:space="preserve"> Ing. Šustr Ondřej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61"/>
      <c r="B124" s="162"/>
      <c r="C124" s="163" t="s">
        <v>151</v>
      </c>
      <c r="D124" s="164" t="s">
        <v>62</v>
      </c>
      <c r="E124" s="164" t="s">
        <v>58</v>
      </c>
      <c r="F124" s="164" t="s">
        <v>59</v>
      </c>
      <c r="G124" s="164" t="s">
        <v>152</v>
      </c>
      <c r="H124" s="164" t="s">
        <v>153</v>
      </c>
      <c r="I124" s="164" t="s">
        <v>154</v>
      </c>
      <c r="J124" s="164" t="s">
        <v>144</v>
      </c>
      <c r="K124" s="165" t="s">
        <v>155</v>
      </c>
      <c r="L124" s="166"/>
      <c r="M124" s="72" t="s">
        <v>1</v>
      </c>
      <c r="N124" s="73" t="s">
        <v>41</v>
      </c>
      <c r="O124" s="73" t="s">
        <v>156</v>
      </c>
      <c r="P124" s="73" t="s">
        <v>157</v>
      </c>
      <c r="Q124" s="73" t="s">
        <v>158</v>
      </c>
      <c r="R124" s="73" t="s">
        <v>159</v>
      </c>
      <c r="S124" s="73" t="s">
        <v>160</v>
      </c>
      <c r="T124" s="74" t="s">
        <v>161</v>
      </c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</row>
    <row r="125" spans="1:65" s="2" customFormat="1" ht="22.9" customHeight="1">
      <c r="A125" s="31"/>
      <c r="B125" s="32"/>
      <c r="C125" s="79" t="s">
        <v>162</v>
      </c>
      <c r="D125" s="33"/>
      <c r="E125" s="33"/>
      <c r="F125" s="33"/>
      <c r="G125" s="33"/>
      <c r="H125" s="33"/>
      <c r="I125" s="33"/>
      <c r="J125" s="167">
        <f>BK125</f>
        <v>0</v>
      </c>
      <c r="K125" s="33"/>
      <c r="L125" s="36"/>
      <c r="M125" s="75"/>
      <c r="N125" s="168"/>
      <c r="O125" s="76"/>
      <c r="P125" s="169">
        <f>P126+P140</f>
        <v>0</v>
      </c>
      <c r="Q125" s="76"/>
      <c r="R125" s="169">
        <f>R126+R140</f>
        <v>0</v>
      </c>
      <c r="S125" s="76"/>
      <c r="T125" s="170">
        <f>T126+T140</f>
        <v>106.01631999999998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76</v>
      </c>
      <c r="AU125" s="14" t="s">
        <v>146</v>
      </c>
      <c r="BK125" s="171">
        <f>BK126+BK140</f>
        <v>0</v>
      </c>
    </row>
    <row r="126" spans="1:65" s="12" customFormat="1" ht="25.9" customHeight="1">
      <c r="B126" s="195"/>
      <c r="C126" s="196"/>
      <c r="D126" s="197" t="s">
        <v>76</v>
      </c>
      <c r="E126" s="198" t="s">
        <v>1180</v>
      </c>
      <c r="F126" s="198" t="s">
        <v>1181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P127+P130+P133+P135</f>
        <v>0</v>
      </c>
      <c r="Q126" s="203"/>
      <c r="R126" s="204">
        <f>R127+R130+R133+R135</f>
        <v>0</v>
      </c>
      <c r="S126" s="203"/>
      <c r="T126" s="205">
        <f>T127+T130+T133+T135</f>
        <v>106.01631999999998</v>
      </c>
      <c r="AR126" s="206" t="s">
        <v>84</v>
      </c>
      <c r="AT126" s="207" t="s">
        <v>76</v>
      </c>
      <c r="AU126" s="207" t="s">
        <v>77</v>
      </c>
      <c r="AY126" s="206" t="s">
        <v>168</v>
      </c>
      <c r="BK126" s="208">
        <f>BK127+BK130+BK133+BK135</f>
        <v>0</v>
      </c>
    </row>
    <row r="127" spans="1:65" s="12" customFormat="1" ht="22.9" customHeight="1">
      <c r="B127" s="195"/>
      <c r="C127" s="196"/>
      <c r="D127" s="197" t="s">
        <v>76</v>
      </c>
      <c r="E127" s="209" t="s">
        <v>84</v>
      </c>
      <c r="F127" s="209" t="s">
        <v>97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SUM(P128:P129)</f>
        <v>0</v>
      </c>
      <c r="Q127" s="203"/>
      <c r="R127" s="204">
        <f>SUM(R128:R129)</f>
        <v>0</v>
      </c>
      <c r="S127" s="203"/>
      <c r="T127" s="205">
        <f>SUM(T128:T129)</f>
        <v>0</v>
      </c>
      <c r="AR127" s="206" t="s">
        <v>84</v>
      </c>
      <c r="AT127" s="207" t="s">
        <v>76</v>
      </c>
      <c r="AU127" s="207" t="s">
        <v>84</v>
      </c>
      <c r="AY127" s="206" t="s">
        <v>168</v>
      </c>
      <c r="BK127" s="208">
        <f>SUM(BK128:BK129)</f>
        <v>0</v>
      </c>
    </row>
    <row r="128" spans="1:65" s="2" customFormat="1" ht="24.2" customHeight="1">
      <c r="A128" s="31"/>
      <c r="B128" s="32"/>
      <c r="C128" s="186" t="s">
        <v>84</v>
      </c>
      <c r="D128" s="186" t="s">
        <v>597</v>
      </c>
      <c r="E128" s="187" t="s">
        <v>3308</v>
      </c>
      <c r="F128" s="188" t="s">
        <v>3309</v>
      </c>
      <c r="G128" s="189" t="s">
        <v>1294</v>
      </c>
      <c r="H128" s="190">
        <v>9.48</v>
      </c>
      <c r="I128" s="191"/>
      <c r="J128" s="192">
        <f>ROUND(I128*H128,2)</f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176</v>
      </c>
      <c r="AT128" s="184" t="s">
        <v>597</v>
      </c>
      <c r="AU128" s="184" t="s">
        <v>86</v>
      </c>
      <c r="AY128" s="14" t="s">
        <v>168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4" t="s">
        <v>84</v>
      </c>
      <c r="BK128" s="185">
        <f>ROUND(I128*H128,2)</f>
        <v>0</v>
      </c>
      <c r="BL128" s="14" t="s">
        <v>176</v>
      </c>
      <c r="BM128" s="184" t="s">
        <v>3310</v>
      </c>
    </row>
    <row r="129" spans="1:65" s="2" customFormat="1" ht="24.2" customHeight="1">
      <c r="A129" s="31"/>
      <c r="B129" s="32"/>
      <c r="C129" s="186" t="s">
        <v>86</v>
      </c>
      <c r="D129" s="186" t="s">
        <v>597</v>
      </c>
      <c r="E129" s="187" t="s">
        <v>3311</v>
      </c>
      <c r="F129" s="188" t="s">
        <v>3312</v>
      </c>
      <c r="G129" s="189" t="s">
        <v>1294</v>
      </c>
      <c r="H129" s="190">
        <v>9.48</v>
      </c>
      <c r="I129" s="191"/>
      <c r="J129" s="192">
        <f>ROUND(I129*H129,2)</f>
        <v>0</v>
      </c>
      <c r="K129" s="188" t="s">
        <v>1</v>
      </c>
      <c r="L129" s="36"/>
      <c r="M129" s="193" t="s">
        <v>1</v>
      </c>
      <c r="N129" s="194" t="s">
        <v>42</v>
      </c>
      <c r="O129" s="68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176</v>
      </c>
      <c r="AT129" s="184" t="s">
        <v>597</v>
      </c>
      <c r="AU129" s="184" t="s">
        <v>86</v>
      </c>
      <c r="AY129" s="14" t="s">
        <v>168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4" t="s">
        <v>84</v>
      </c>
      <c r="BK129" s="185">
        <f>ROUND(I129*H129,2)</f>
        <v>0</v>
      </c>
      <c r="BL129" s="14" t="s">
        <v>176</v>
      </c>
      <c r="BM129" s="184" t="s">
        <v>3313</v>
      </c>
    </row>
    <row r="130" spans="1:65" s="12" customFormat="1" ht="22.9" customHeight="1">
      <c r="B130" s="195"/>
      <c r="C130" s="196"/>
      <c r="D130" s="197" t="s">
        <v>76</v>
      </c>
      <c r="E130" s="209" t="s">
        <v>197</v>
      </c>
      <c r="F130" s="209" t="s">
        <v>3314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SUM(P131:P132)</f>
        <v>0</v>
      </c>
      <c r="Q130" s="203"/>
      <c r="R130" s="204">
        <f>SUM(R131:R132)</f>
        <v>0</v>
      </c>
      <c r="S130" s="203"/>
      <c r="T130" s="205">
        <f>SUM(T131:T132)</f>
        <v>106.01631999999998</v>
      </c>
      <c r="AR130" s="206" t="s">
        <v>84</v>
      </c>
      <c r="AT130" s="207" t="s">
        <v>76</v>
      </c>
      <c r="AU130" s="207" t="s">
        <v>84</v>
      </c>
      <c r="AY130" s="206" t="s">
        <v>168</v>
      </c>
      <c r="BK130" s="208">
        <f>SUM(BK131:BK132)</f>
        <v>0</v>
      </c>
    </row>
    <row r="131" spans="1:65" s="2" customFormat="1" ht="24.2" customHeight="1">
      <c r="A131" s="31"/>
      <c r="B131" s="32"/>
      <c r="C131" s="186" t="s">
        <v>94</v>
      </c>
      <c r="D131" s="186" t="s">
        <v>597</v>
      </c>
      <c r="E131" s="187" t="s">
        <v>3315</v>
      </c>
      <c r="F131" s="188" t="s">
        <v>3316</v>
      </c>
      <c r="G131" s="189" t="s">
        <v>1294</v>
      </c>
      <c r="H131" s="190">
        <v>214.01599999999999</v>
      </c>
      <c r="I131" s="191"/>
      <c r="J131" s="192">
        <f>ROUND(I131*H131,2)</f>
        <v>0</v>
      </c>
      <c r="K131" s="188" t="s">
        <v>1</v>
      </c>
      <c r="L131" s="36"/>
      <c r="M131" s="193" t="s">
        <v>1</v>
      </c>
      <c r="N131" s="194" t="s">
        <v>42</v>
      </c>
      <c r="O131" s="68"/>
      <c r="P131" s="182">
        <f>O131*H131</f>
        <v>0</v>
      </c>
      <c r="Q131" s="182">
        <v>0</v>
      </c>
      <c r="R131" s="182">
        <f>Q131*H131</f>
        <v>0</v>
      </c>
      <c r="S131" s="182">
        <v>0.47</v>
      </c>
      <c r="T131" s="183">
        <f>S131*H131</f>
        <v>100.58751999999998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176</v>
      </c>
      <c r="AT131" s="184" t="s">
        <v>597</v>
      </c>
      <c r="AU131" s="184" t="s">
        <v>86</v>
      </c>
      <c r="AY131" s="14" t="s">
        <v>168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4" t="s">
        <v>84</v>
      </c>
      <c r="BK131" s="185">
        <f>ROUND(I131*H131,2)</f>
        <v>0</v>
      </c>
      <c r="BL131" s="14" t="s">
        <v>176</v>
      </c>
      <c r="BM131" s="184" t="s">
        <v>3317</v>
      </c>
    </row>
    <row r="132" spans="1:65" s="2" customFormat="1" ht="24.2" customHeight="1">
      <c r="A132" s="31"/>
      <c r="B132" s="32"/>
      <c r="C132" s="186" t="s">
        <v>176</v>
      </c>
      <c r="D132" s="186" t="s">
        <v>597</v>
      </c>
      <c r="E132" s="187" t="s">
        <v>3318</v>
      </c>
      <c r="F132" s="188" t="s">
        <v>3319</v>
      </c>
      <c r="G132" s="189" t="s">
        <v>1294</v>
      </c>
      <c r="H132" s="190">
        <v>6.96</v>
      </c>
      <c r="I132" s="191"/>
      <c r="J132" s="192">
        <f>ROUND(I132*H132,2)</f>
        <v>0</v>
      </c>
      <c r="K132" s="188" t="s">
        <v>1</v>
      </c>
      <c r="L132" s="36"/>
      <c r="M132" s="193" t="s">
        <v>1</v>
      </c>
      <c r="N132" s="194" t="s">
        <v>42</v>
      </c>
      <c r="O132" s="68"/>
      <c r="P132" s="182">
        <f>O132*H132</f>
        <v>0</v>
      </c>
      <c r="Q132" s="182">
        <v>0</v>
      </c>
      <c r="R132" s="182">
        <f>Q132*H132</f>
        <v>0</v>
      </c>
      <c r="S132" s="182">
        <v>0.78</v>
      </c>
      <c r="T132" s="183">
        <f>S132*H132</f>
        <v>5.4287999999999998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176</v>
      </c>
      <c r="AT132" s="184" t="s">
        <v>597</v>
      </c>
      <c r="AU132" s="184" t="s">
        <v>86</v>
      </c>
      <c r="AY132" s="14" t="s">
        <v>168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4" t="s">
        <v>84</v>
      </c>
      <c r="BK132" s="185">
        <f>ROUND(I132*H132,2)</f>
        <v>0</v>
      </c>
      <c r="BL132" s="14" t="s">
        <v>176</v>
      </c>
      <c r="BM132" s="184" t="s">
        <v>3320</v>
      </c>
    </row>
    <row r="133" spans="1:65" s="12" customFormat="1" ht="22.9" customHeight="1">
      <c r="B133" s="195"/>
      <c r="C133" s="196"/>
      <c r="D133" s="197" t="s">
        <v>76</v>
      </c>
      <c r="E133" s="209" t="s">
        <v>3321</v>
      </c>
      <c r="F133" s="209" t="s">
        <v>3322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P134</f>
        <v>0</v>
      </c>
      <c r="Q133" s="203"/>
      <c r="R133" s="204">
        <f>R134</f>
        <v>0</v>
      </c>
      <c r="S133" s="203"/>
      <c r="T133" s="205">
        <f>T134</f>
        <v>0</v>
      </c>
      <c r="AR133" s="206" t="s">
        <v>84</v>
      </c>
      <c r="AT133" s="207" t="s">
        <v>76</v>
      </c>
      <c r="AU133" s="207" t="s">
        <v>84</v>
      </c>
      <c r="AY133" s="206" t="s">
        <v>168</v>
      </c>
      <c r="BK133" s="208">
        <f>BK134</f>
        <v>0</v>
      </c>
    </row>
    <row r="134" spans="1:65" s="2" customFormat="1" ht="37.9" customHeight="1">
      <c r="A134" s="31"/>
      <c r="B134" s="32"/>
      <c r="C134" s="186" t="s">
        <v>181</v>
      </c>
      <c r="D134" s="186" t="s">
        <v>597</v>
      </c>
      <c r="E134" s="187" t="s">
        <v>3323</v>
      </c>
      <c r="F134" s="188" t="s">
        <v>3324</v>
      </c>
      <c r="G134" s="189" t="s">
        <v>1963</v>
      </c>
      <c r="H134" s="190">
        <v>1</v>
      </c>
      <c r="I134" s="191"/>
      <c r="J134" s="192">
        <f>ROUND(I134*H134,2)</f>
        <v>0</v>
      </c>
      <c r="K134" s="188" t="s">
        <v>1</v>
      </c>
      <c r="L134" s="36"/>
      <c r="M134" s="193" t="s">
        <v>1</v>
      </c>
      <c r="N134" s="194" t="s">
        <v>42</v>
      </c>
      <c r="O134" s="6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176</v>
      </c>
      <c r="AT134" s="184" t="s">
        <v>597</v>
      </c>
      <c r="AU134" s="184" t="s">
        <v>86</v>
      </c>
      <c r="AY134" s="14" t="s">
        <v>168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4" t="s">
        <v>84</v>
      </c>
      <c r="BK134" s="185">
        <f>ROUND(I134*H134,2)</f>
        <v>0</v>
      </c>
      <c r="BL134" s="14" t="s">
        <v>176</v>
      </c>
      <c r="BM134" s="184" t="s">
        <v>3325</v>
      </c>
    </row>
    <row r="135" spans="1:65" s="12" customFormat="1" ht="22.9" customHeight="1">
      <c r="B135" s="195"/>
      <c r="C135" s="196"/>
      <c r="D135" s="197" t="s">
        <v>76</v>
      </c>
      <c r="E135" s="209" t="s">
        <v>3132</v>
      </c>
      <c r="F135" s="209" t="s">
        <v>3133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SUM(P136:P139)</f>
        <v>0</v>
      </c>
      <c r="Q135" s="203"/>
      <c r="R135" s="204">
        <f>SUM(R136:R139)</f>
        <v>0</v>
      </c>
      <c r="S135" s="203"/>
      <c r="T135" s="205">
        <f>SUM(T136:T139)</f>
        <v>0</v>
      </c>
      <c r="AR135" s="206" t="s">
        <v>84</v>
      </c>
      <c r="AT135" s="207" t="s">
        <v>76</v>
      </c>
      <c r="AU135" s="207" t="s">
        <v>84</v>
      </c>
      <c r="AY135" s="206" t="s">
        <v>168</v>
      </c>
      <c r="BK135" s="208">
        <f>SUM(BK136:BK139)</f>
        <v>0</v>
      </c>
    </row>
    <row r="136" spans="1:65" s="2" customFormat="1" ht="24.2" customHeight="1">
      <c r="A136" s="31"/>
      <c r="B136" s="32"/>
      <c r="C136" s="186" t="s">
        <v>185</v>
      </c>
      <c r="D136" s="186" t="s">
        <v>597</v>
      </c>
      <c r="E136" s="187" t="s">
        <v>3134</v>
      </c>
      <c r="F136" s="188" t="s">
        <v>3326</v>
      </c>
      <c r="G136" s="189" t="s">
        <v>1162</v>
      </c>
      <c r="H136" s="190">
        <v>106.01600000000001</v>
      </c>
      <c r="I136" s="191"/>
      <c r="J136" s="192">
        <f>ROUND(I136*H136,2)</f>
        <v>0</v>
      </c>
      <c r="K136" s="188" t="s">
        <v>1</v>
      </c>
      <c r="L136" s="36"/>
      <c r="M136" s="193" t="s">
        <v>1</v>
      </c>
      <c r="N136" s="194" t="s">
        <v>42</v>
      </c>
      <c r="O136" s="6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176</v>
      </c>
      <c r="AT136" s="184" t="s">
        <v>597</v>
      </c>
      <c r="AU136" s="184" t="s">
        <v>86</v>
      </c>
      <c r="AY136" s="14" t="s">
        <v>168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4" t="s">
        <v>84</v>
      </c>
      <c r="BK136" s="185">
        <f>ROUND(I136*H136,2)</f>
        <v>0</v>
      </c>
      <c r="BL136" s="14" t="s">
        <v>176</v>
      </c>
      <c r="BM136" s="184" t="s">
        <v>3327</v>
      </c>
    </row>
    <row r="137" spans="1:65" s="2" customFormat="1" ht="24.2" customHeight="1">
      <c r="A137" s="31"/>
      <c r="B137" s="32"/>
      <c r="C137" s="186" t="s">
        <v>189</v>
      </c>
      <c r="D137" s="186" t="s">
        <v>597</v>
      </c>
      <c r="E137" s="187" t="s">
        <v>3137</v>
      </c>
      <c r="F137" s="188" t="s">
        <v>3138</v>
      </c>
      <c r="G137" s="189" t="s">
        <v>1162</v>
      </c>
      <c r="H137" s="190">
        <v>2544.384</v>
      </c>
      <c r="I137" s="191"/>
      <c r="J137" s="192">
        <f>ROUND(I137*H137,2)</f>
        <v>0</v>
      </c>
      <c r="K137" s="188" t="s">
        <v>1</v>
      </c>
      <c r="L137" s="36"/>
      <c r="M137" s="193" t="s">
        <v>1</v>
      </c>
      <c r="N137" s="194" t="s">
        <v>42</v>
      </c>
      <c r="O137" s="68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176</v>
      </c>
      <c r="AT137" s="184" t="s">
        <v>597</v>
      </c>
      <c r="AU137" s="184" t="s">
        <v>86</v>
      </c>
      <c r="AY137" s="14" t="s">
        <v>168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4" t="s">
        <v>84</v>
      </c>
      <c r="BK137" s="185">
        <f>ROUND(I137*H137,2)</f>
        <v>0</v>
      </c>
      <c r="BL137" s="14" t="s">
        <v>176</v>
      </c>
      <c r="BM137" s="184" t="s">
        <v>3328</v>
      </c>
    </row>
    <row r="138" spans="1:65" s="2" customFormat="1" ht="24.2" customHeight="1">
      <c r="A138" s="31"/>
      <c r="B138" s="32"/>
      <c r="C138" s="186" t="s">
        <v>193</v>
      </c>
      <c r="D138" s="186" t="s">
        <v>597</v>
      </c>
      <c r="E138" s="187" t="s">
        <v>3329</v>
      </c>
      <c r="F138" s="188" t="s">
        <v>3330</v>
      </c>
      <c r="G138" s="189" t="s">
        <v>1162</v>
      </c>
      <c r="H138" s="190">
        <v>106.01600000000001</v>
      </c>
      <c r="I138" s="191"/>
      <c r="J138" s="192">
        <f>ROUND(I138*H138,2)</f>
        <v>0</v>
      </c>
      <c r="K138" s="188" t="s">
        <v>1</v>
      </c>
      <c r="L138" s="36"/>
      <c r="M138" s="193" t="s">
        <v>1</v>
      </c>
      <c r="N138" s="194" t="s">
        <v>42</v>
      </c>
      <c r="O138" s="68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176</v>
      </c>
      <c r="AT138" s="184" t="s">
        <v>597</v>
      </c>
      <c r="AU138" s="184" t="s">
        <v>86</v>
      </c>
      <c r="AY138" s="14" t="s">
        <v>168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4" t="s">
        <v>84</v>
      </c>
      <c r="BK138" s="185">
        <f>ROUND(I138*H138,2)</f>
        <v>0</v>
      </c>
      <c r="BL138" s="14" t="s">
        <v>176</v>
      </c>
      <c r="BM138" s="184" t="s">
        <v>3331</v>
      </c>
    </row>
    <row r="139" spans="1:65" s="2" customFormat="1" ht="24.2" customHeight="1">
      <c r="A139" s="31"/>
      <c r="B139" s="32"/>
      <c r="C139" s="186" t="s">
        <v>197</v>
      </c>
      <c r="D139" s="186" t="s">
        <v>597</v>
      </c>
      <c r="E139" s="187" t="s">
        <v>3332</v>
      </c>
      <c r="F139" s="188" t="s">
        <v>3333</v>
      </c>
      <c r="G139" s="189" t="s">
        <v>1162</v>
      </c>
      <c r="H139" s="190">
        <v>62.417000000000002</v>
      </c>
      <c r="I139" s="191"/>
      <c r="J139" s="192">
        <f>ROUND(I139*H139,2)</f>
        <v>0</v>
      </c>
      <c r="K139" s="188" t="s">
        <v>1</v>
      </c>
      <c r="L139" s="36"/>
      <c r="M139" s="193" t="s">
        <v>1</v>
      </c>
      <c r="N139" s="194" t="s">
        <v>42</v>
      </c>
      <c r="O139" s="68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176</v>
      </c>
      <c r="AT139" s="184" t="s">
        <v>597</v>
      </c>
      <c r="AU139" s="184" t="s">
        <v>86</v>
      </c>
      <c r="AY139" s="14" t="s">
        <v>168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4" t="s">
        <v>84</v>
      </c>
      <c r="BK139" s="185">
        <f>ROUND(I139*H139,2)</f>
        <v>0</v>
      </c>
      <c r="BL139" s="14" t="s">
        <v>176</v>
      </c>
      <c r="BM139" s="184" t="s">
        <v>3334</v>
      </c>
    </row>
    <row r="140" spans="1:65" s="12" customFormat="1" ht="25.9" customHeight="1">
      <c r="B140" s="195"/>
      <c r="C140" s="196"/>
      <c r="D140" s="197" t="s">
        <v>76</v>
      </c>
      <c r="E140" s="198" t="s">
        <v>2938</v>
      </c>
      <c r="F140" s="198" t="s">
        <v>2939</v>
      </c>
      <c r="G140" s="196"/>
      <c r="H140" s="196"/>
      <c r="I140" s="199"/>
      <c r="J140" s="200">
        <f>BK140</f>
        <v>0</v>
      </c>
      <c r="K140" s="196"/>
      <c r="L140" s="201"/>
      <c r="M140" s="202"/>
      <c r="N140" s="203"/>
      <c r="O140" s="203"/>
      <c r="P140" s="204">
        <f>P141+P143+P145</f>
        <v>0</v>
      </c>
      <c r="Q140" s="203"/>
      <c r="R140" s="204">
        <f>R141+R143+R145</f>
        <v>0</v>
      </c>
      <c r="S140" s="203"/>
      <c r="T140" s="205">
        <f>T141+T143+T145</f>
        <v>0</v>
      </c>
      <c r="AR140" s="206" t="s">
        <v>181</v>
      </c>
      <c r="AT140" s="207" t="s">
        <v>76</v>
      </c>
      <c r="AU140" s="207" t="s">
        <v>77</v>
      </c>
      <c r="AY140" s="206" t="s">
        <v>168</v>
      </c>
      <c r="BK140" s="208">
        <f>BK141+BK143+BK145</f>
        <v>0</v>
      </c>
    </row>
    <row r="141" spans="1:65" s="12" customFormat="1" ht="22.9" customHeight="1">
      <c r="B141" s="195"/>
      <c r="C141" s="196"/>
      <c r="D141" s="197" t="s">
        <v>76</v>
      </c>
      <c r="E141" s="209" t="s">
        <v>2940</v>
      </c>
      <c r="F141" s="209" t="s">
        <v>2941</v>
      </c>
      <c r="G141" s="196"/>
      <c r="H141" s="196"/>
      <c r="I141" s="199"/>
      <c r="J141" s="210">
        <f>BK141</f>
        <v>0</v>
      </c>
      <c r="K141" s="196"/>
      <c r="L141" s="201"/>
      <c r="M141" s="202"/>
      <c r="N141" s="203"/>
      <c r="O141" s="203"/>
      <c r="P141" s="204">
        <f>P142</f>
        <v>0</v>
      </c>
      <c r="Q141" s="203"/>
      <c r="R141" s="204">
        <f>R142</f>
        <v>0</v>
      </c>
      <c r="S141" s="203"/>
      <c r="T141" s="205">
        <f>T142</f>
        <v>0</v>
      </c>
      <c r="AR141" s="206" t="s">
        <v>181</v>
      </c>
      <c r="AT141" s="207" t="s">
        <v>76</v>
      </c>
      <c r="AU141" s="207" t="s">
        <v>84</v>
      </c>
      <c r="AY141" s="206" t="s">
        <v>168</v>
      </c>
      <c r="BK141" s="208">
        <f>BK142</f>
        <v>0</v>
      </c>
    </row>
    <row r="142" spans="1:65" s="2" customFormat="1" ht="14.45" customHeight="1">
      <c r="A142" s="31"/>
      <c r="B142" s="32"/>
      <c r="C142" s="186" t="s">
        <v>201</v>
      </c>
      <c r="D142" s="186" t="s">
        <v>597</v>
      </c>
      <c r="E142" s="187" t="s">
        <v>3335</v>
      </c>
      <c r="F142" s="188" t="s">
        <v>3336</v>
      </c>
      <c r="G142" s="189" t="s">
        <v>715</v>
      </c>
      <c r="H142" s="190">
        <v>15</v>
      </c>
      <c r="I142" s="191"/>
      <c r="J142" s="192">
        <f>ROUND(I142*H142,2)</f>
        <v>0</v>
      </c>
      <c r="K142" s="188" t="s">
        <v>1</v>
      </c>
      <c r="L142" s="36"/>
      <c r="M142" s="193" t="s">
        <v>1</v>
      </c>
      <c r="N142" s="194" t="s">
        <v>42</v>
      </c>
      <c r="O142" s="6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3337</v>
      </c>
      <c r="AT142" s="184" t="s">
        <v>597</v>
      </c>
      <c r="AU142" s="184" t="s">
        <v>86</v>
      </c>
      <c r="AY142" s="14" t="s">
        <v>168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4" t="s">
        <v>84</v>
      </c>
      <c r="BK142" s="185">
        <f>ROUND(I142*H142,2)</f>
        <v>0</v>
      </c>
      <c r="BL142" s="14" t="s">
        <v>3337</v>
      </c>
      <c r="BM142" s="184" t="s">
        <v>3338</v>
      </c>
    </row>
    <row r="143" spans="1:65" s="12" customFormat="1" ht="22.9" customHeight="1">
      <c r="B143" s="195"/>
      <c r="C143" s="196"/>
      <c r="D143" s="197" t="s">
        <v>76</v>
      </c>
      <c r="E143" s="209" t="s">
        <v>3339</v>
      </c>
      <c r="F143" s="209" t="s">
        <v>3340</v>
      </c>
      <c r="G143" s="196"/>
      <c r="H143" s="196"/>
      <c r="I143" s="199"/>
      <c r="J143" s="210">
        <f>BK143</f>
        <v>0</v>
      </c>
      <c r="K143" s="196"/>
      <c r="L143" s="201"/>
      <c r="M143" s="202"/>
      <c r="N143" s="203"/>
      <c r="O143" s="203"/>
      <c r="P143" s="204">
        <f>P144</f>
        <v>0</v>
      </c>
      <c r="Q143" s="203"/>
      <c r="R143" s="204">
        <f>R144</f>
        <v>0</v>
      </c>
      <c r="S143" s="203"/>
      <c r="T143" s="205">
        <f>T144</f>
        <v>0</v>
      </c>
      <c r="AR143" s="206" t="s">
        <v>181</v>
      </c>
      <c r="AT143" s="207" t="s">
        <v>76</v>
      </c>
      <c r="AU143" s="207" t="s">
        <v>84</v>
      </c>
      <c r="AY143" s="206" t="s">
        <v>168</v>
      </c>
      <c r="BK143" s="208">
        <f>BK144</f>
        <v>0</v>
      </c>
    </row>
    <row r="144" spans="1:65" s="2" customFormat="1" ht="14.45" customHeight="1">
      <c r="A144" s="31"/>
      <c r="B144" s="32"/>
      <c r="C144" s="186" t="s">
        <v>205</v>
      </c>
      <c r="D144" s="186" t="s">
        <v>597</v>
      </c>
      <c r="E144" s="187" t="s">
        <v>3341</v>
      </c>
      <c r="F144" s="188" t="s">
        <v>3340</v>
      </c>
      <c r="G144" s="189" t="s">
        <v>1963</v>
      </c>
      <c r="H144" s="190">
        <v>1</v>
      </c>
      <c r="I144" s="191"/>
      <c r="J144" s="192">
        <f>ROUND(I144*H144,2)</f>
        <v>0</v>
      </c>
      <c r="K144" s="188" t="s">
        <v>1</v>
      </c>
      <c r="L144" s="36"/>
      <c r="M144" s="193" t="s">
        <v>1</v>
      </c>
      <c r="N144" s="194" t="s">
        <v>42</v>
      </c>
      <c r="O144" s="6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3337</v>
      </c>
      <c r="AT144" s="184" t="s">
        <v>597</v>
      </c>
      <c r="AU144" s="184" t="s">
        <v>86</v>
      </c>
      <c r="AY144" s="14" t="s">
        <v>168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4" t="s">
        <v>84</v>
      </c>
      <c r="BK144" s="185">
        <f>ROUND(I144*H144,2)</f>
        <v>0</v>
      </c>
      <c r="BL144" s="14" t="s">
        <v>3337</v>
      </c>
      <c r="BM144" s="184" t="s">
        <v>3342</v>
      </c>
    </row>
    <row r="145" spans="1:65" s="12" customFormat="1" ht="22.9" customHeight="1">
      <c r="B145" s="195"/>
      <c r="C145" s="196"/>
      <c r="D145" s="197" t="s">
        <v>76</v>
      </c>
      <c r="E145" s="209" t="s">
        <v>3343</v>
      </c>
      <c r="F145" s="209" t="s">
        <v>3344</v>
      </c>
      <c r="G145" s="196"/>
      <c r="H145" s="196"/>
      <c r="I145" s="199"/>
      <c r="J145" s="210">
        <f>BK145</f>
        <v>0</v>
      </c>
      <c r="K145" s="196"/>
      <c r="L145" s="201"/>
      <c r="M145" s="202"/>
      <c r="N145" s="203"/>
      <c r="O145" s="203"/>
      <c r="P145" s="204">
        <f>P146</f>
        <v>0</v>
      </c>
      <c r="Q145" s="203"/>
      <c r="R145" s="204">
        <f>R146</f>
        <v>0</v>
      </c>
      <c r="S145" s="203"/>
      <c r="T145" s="205">
        <f>T146</f>
        <v>0</v>
      </c>
      <c r="AR145" s="206" t="s">
        <v>181</v>
      </c>
      <c r="AT145" s="207" t="s">
        <v>76</v>
      </c>
      <c r="AU145" s="207" t="s">
        <v>84</v>
      </c>
      <c r="AY145" s="206" t="s">
        <v>168</v>
      </c>
      <c r="BK145" s="208">
        <f>BK146</f>
        <v>0</v>
      </c>
    </row>
    <row r="146" spans="1:65" s="2" customFormat="1" ht="14.45" customHeight="1">
      <c r="A146" s="31"/>
      <c r="B146" s="32"/>
      <c r="C146" s="186" t="s">
        <v>209</v>
      </c>
      <c r="D146" s="186" t="s">
        <v>597</v>
      </c>
      <c r="E146" s="187" t="s">
        <v>3345</v>
      </c>
      <c r="F146" s="188" t="s">
        <v>3346</v>
      </c>
      <c r="G146" s="189" t="s">
        <v>3347</v>
      </c>
      <c r="H146" s="190">
        <v>10</v>
      </c>
      <c r="I146" s="191"/>
      <c r="J146" s="192">
        <f>ROUND(I146*H146,2)</f>
        <v>0</v>
      </c>
      <c r="K146" s="188" t="s">
        <v>1</v>
      </c>
      <c r="L146" s="36"/>
      <c r="M146" s="211" t="s">
        <v>1</v>
      </c>
      <c r="N146" s="212" t="s">
        <v>42</v>
      </c>
      <c r="O146" s="21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3337</v>
      </c>
      <c r="AT146" s="184" t="s">
        <v>597</v>
      </c>
      <c r="AU146" s="184" t="s">
        <v>86</v>
      </c>
      <c r="AY146" s="14" t="s">
        <v>168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4" t="s">
        <v>84</v>
      </c>
      <c r="BK146" s="185">
        <f>ROUND(I146*H146,2)</f>
        <v>0</v>
      </c>
      <c r="BL146" s="14" t="s">
        <v>3337</v>
      </c>
      <c r="BM146" s="184" t="s">
        <v>3348</v>
      </c>
    </row>
    <row r="147" spans="1:65" s="2" customFormat="1" ht="6.95" customHeight="1">
      <c r="A147" s="31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36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algorithmName="SHA-512" hashValue="XpWh5TYv7jOnLac5k4Qgz2JXKing5L/oqeykr2/Etb7XKIaPSiYvoxIJh1Mkv9Gaxy8SKfUk1k7JMn776uS5rA==" saltValue="teEzBHodmqGZLiNJSq5Vqd8arL6dgfYq7Yb4YXfDT8q139S/LVt+atyB5rLvB8OtICttau8WE56E6FkCifd4+A==" spinCount="100000" sheet="1" objects="1" scenarios="1" formatColumns="0" formatRows="0" autoFilter="0"/>
  <autoFilter ref="C124:K14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123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135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2" t="s">
        <v>3349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6" t="s">
        <v>1</v>
      </c>
      <c r="G11" s="31"/>
      <c r="H11" s="31"/>
      <c r="I11" s="116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6" t="s">
        <v>3350</v>
      </c>
      <c r="G12" s="31"/>
      <c r="H12" s="31"/>
      <c r="I12" s="116" t="s">
        <v>22</v>
      </c>
      <c r="J12" s="118" t="str">
        <f>'Rekapitulace stavby'!AN8</f>
        <v>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16" t="s">
        <v>28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32</v>
      </c>
      <c r="F21" s="31"/>
      <c r="G21" s="31"/>
      <c r="H21" s="31"/>
      <c r="I21" s="116" t="s">
        <v>28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35</v>
      </c>
      <c r="F24" s="31"/>
      <c r="G24" s="31"/>
      <c r="H24" s="31"/>
      <c r="I24" s="116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9"/>
      <c r="B27" s="120"/>
      <c r="C27" s="119"/>
      <c r="D27" s="119"/>
      <c r="E27" s="267" t="s">
        <v>1</v>
      </c>
      <c r="F27" s="267"/>
      <c r="G27" s="267"/>
      <c r="H27" s="26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2"/>
      <c r="E29" s="122"/>
      <c r="F29" s="122"/>
      <c r="G29" s="122"/>
      <c r="H29" s="122"/>
      <c r="I29" s="122"/>
      <c r="J29" s="122"/>
      <c r="K29" s="122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3" t="s">
        <v>37</v>
      </c>
      <c r="E30" s="31"/>
      <c r="F30" s="31"/>
      <c r="G30" s="31"/>
      <c r="H30" s="31"/>
      <c r="I30" s="31"/>
      <c r="J30" s="124">
        <f>ROUND(J136,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5" t="s">
        <v>39</v>
      </c>
      <c r="G32" s="31"/>
      <c r="H32" s="31"/>
      <c r="I32" s="125" t="s">
        <v>38</v>
      </c>
      <c r="J32" s="125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7" t="s">
        <v>41</v>
      </c>
      <c r="E33" s="116" t="s">
        <v>42</v>
      </c>
      <c r="F33" s="126">
        <f>ROUND((SUM(BE136:BE240)),  2)</f>
        <v>0</v>
      </c>
      <c r="G33" s="31"/>
      <c r="H33" s="31"/>
      <c r="I33" s="127">
        <v>0.21</v>
      </c>
      <c r="J33" s="126">
        <f>ROUND(((SUM(BE136:BE240))*I33),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ROUND((SUM(BF136:BF240)),  2)</f>
        <v>0</v>
      </c>
      <c r="G34" s="31"/>
      <c r="H34" s="31"/>
      <c r="I34" s="127">
        <v>0.15</v>
      </c>
      <c r="J34" s="126">
        <f>ROUND(((SUM(BF136:BF240))*I34),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ROUND((SUM(BG136:BG240)),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ROUND((SUM(BH136:BH240)),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ROUND((SUM(BI136:BI240)),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SO 72-55 - žst.Nymburk město, trafostanice 22/4,0kV - stavební část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SSZT Praha východ </v>
      </c>
      <c r="G89" s="33"/>
      <c r="H89" s="33"/>
      <c r="I89" s="26" t="s">
        <v>22</v>
      </c>
      <c r="J89" s="63" t="str">
        <f>IF(J12="","",J12)</f>
        <v>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 xml:space="preserve"> Správa železnic, státní organizace</v>
      </c>
      <c r="G91" s="33"/>
      <c r="H91" s="33"/>
      <c r="I91" s="26" t="s">
        <v>31</v>
      </c>
      <c r="J91" s="29" t="str">
        <f>E21</f>
        <v xml:space="preserve"> 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143</v>
      </c>
      <c r="D94" s="147"/>
      <c r="E94" s="147"/>
      <c r="F94" s="147"/>
      <c r="G94" s="147"/>
      <c r="H94" s="147"/>
      <c r="I94" s="147"/>
      <c r="J94" s="148" t="s">
        <v>144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145</v>
      </c>
      <c r="D96" s="33"/>
      <c r="E96" s="33"/>
      <c r="F96" s="33"/>
      <c r="G96" s="33"/>
      <c r="H96" s="33"/>
      <c r="I96" s="33"/>
      <c r="J96" s="81">
        <f>J136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146</v>
      </c>
    </row>
    <row r="97" spans="2:12" s="9" customFormat="1" ht="24.95" customHeight="1">
      <c r="B97" s="150"/>
      <c r="C97" s="151"/>
      <c r="D97" s="152" t="s">
        <v>147</v>
      </c>
      <c r="E97" s="153"/>
      <c r="F97" s="153"/>
      <c r="G97" s="153"/>
      <c r="H97" s="153"/>
      <c r="I97" s="153"/>
      <c r="J97" s="154">
        <f>J137</f>
        <v>0</v>
      </c>
      <c r="K97" s="151"/>
      <c r="L97" s="155"/>
    </row>
    <row r="98" spans="2:12" s="10" customFormat="1" ht="19.899999999999999" customHeight="1">
      <c r="B98" s="156"/>
      <c r="C98" s="100"/>
      <c r="D98" s="157" t="s">
        <v>2946</v>
      </c>
      <c r="E98" s="158"/>
      <c r="F98" s="158"/>
      <c r="G98" s="158"/>
      <c r="H98" s="158"/>
      <c r="I98" s="158"/>
      <c r="J98" s="159">
        <f>J138</f>
        <v>0</v>
      </c>
      <c r="K98" s="100"/>
      <c r="L98" s="160"/>
    </row>
    <row r="99" spans="2:12" s="10" customFormat="1" ht="19.899999999999999" customHeight="1">
      <c r="B99" s="156"/>
      <c r="C99" s="100"/>
      <c r="D99" s="157" t="s">
        <v>2947</v>
      </c>
      <c r="E99" s="158"/>
      <c r="F99" s="158"/>
      <c r="G99" s="158"/>
      <c r="H99" s="158"/>
      <c r="I99" s="158"/>
      <c r="J99" s="159">
        <f>J147</f>
        <v>0</v>
      </c>
      <c r="K99" s="100"/>
      <c r="L99" s="160"/>
    </row>
    <row r="100" spans="2:12" s="10" customFormat="1" ht="19.899999999999999" customHeight="1">
      <c r="B100" s="156"/>
      <c r="C100" s="100"/>
      <c r="D100" s="157" t="s">
        <v>2948</v>
      </c>
      <c r="E100" s="158"/>
      <c r="F100" s="158"/>
      <c r="G100" s="158"/>
      <c r="H100" s="158"/>
      <c r="I100" s="158"/>
      <c r="J100" s="159">
        <f>J155</f>
        <v>0</v>
      </c>
      <c r="K100" s="100"/>
      <c r="L100" s="160"/>
    </row>
    <row r="101" spans="2:12" s="10" customFormat="1" ht="19.899999999999999" customHeight="1">
      <c r="B101" s="156"/>
      <c r="C101" s="100"/>
      <c r="D101" s="157" t="s">
        <v>2949</v>
      </c>
      <c r="E101" s="158"/>
      <c r="F101" s="158"/>
      <c r="G101" s="158"/>
      <c r="H101" s="158"/>
      <c r="I101" s="158"/>
      <c r="J101" s="159">
        <f>J161</f>
        <v>0</v>
      </c>
      <c r="K101" s="100"/>
      <c r="L101" s="160"/>
    </row>
    <row r="102" spans="2:12" s="10" customFormat="1" ht="19.899999999999999" customHeight="1">
      <c r="B102" s="156"/>
      <c r="C102" s="100"/>
      <c r="D102" s="157" t="s">
        <v>2950</v>
      </c>
      <c r="E102" s="158"/>
      <c r="F102" s="158"/>
      <c r="G102" s="158"/>
      <c r="H102" s="158"/>
      <c r="I102" s="158"/>
      <c r="J102" s="159">
        <f>J165</f>
        <v>0</v>
      </c>
      <c r="K102" s="100"/>
      <c r="L102" s="160"/>
    </row>
    <row r="103" spans="2:12" s="10" customFormat="1" ht="14.85" customHeight="1">
      <c r="B103" s="156"/>
      <c r="C103" s="100"/>
      <c r="D103" s="157" t="s">
        <v>3351</v>
      </c>
      <c r="E103" s="158"/>
      <c r="F103" s="158"/>
      <c r="G103" s="158"/>
      <c r="H103" s="158"/>
      <c r="I103" s="158"/>
      <c r="J103" s="159">
        <f>J166</f>
        <v>0</v>
      </c>
      <c r="K103" s="100"/>
      <c r="L103" s="160"/>
    </row>
    <row r="104" spans="2:12" s="10" customFormat="1" ht="19.899999999999999" customHeight="1">
      <c r="B104" s="156"/>
      <c r="C104" s="100"/>
      <c r="D104" s="157" t="s">
        <v>2954</v>
      </c>
      <c r="E104" s="158"/>
      <c r="F104" s="158"/>
      <c r="G104" s="158"/>
      <c r="H104" s="158"/>
      <c r="I104" s="158"/>
      <c r="J104" s="159">
        <f>J181</f>
        <v>0</v>
      </c>
      <c r="K104" s="100"/>
      <c r="L104" s="160"/>
    </row>
    <row r="105" spans="2:12" s="10" customFormat="1" ht="14.85" customHeight="1">
      <c r="B105" s="156"/>
      <c r="C105" s="100"/>
      <c r="D105" s="157" t="s">
        <v>3352</v>
      </c>
      <c r="E105" s="158"/>
      <c r="F105" s="158"/>
      <c r="G105" s="158"/>
      <c r="H105" s="158"/>
      <c r="I105" s="158"/>
      <c r="J105" s="159">
        <f>J182</f>
        <v>0</v>
      </c>
      <c r="K105" s="100"/>
      <c r="L105" s="160"/>
    </row>
    <row r="106" spans="2:12" s="10" customFormat="1" ht="19.899999999999999" customHeight="1">
      <c r="B106" s="156"/>
      <c r="C106" s="100"/>
      <c r="D106" s="157" t="s">
        <v>3353</v>
      </c>
      <c r="E106" s="158"/>
      <c r="F106" s="158"/>
      <c r="G106" s="158"/>
      <c r="H106" s="158"/>
      <c r="I106" s="158"/>
      <c r="J106" s="159">
        <f>J184</f>
        <v>0</v>
      </c>
      <c r="K106" s="100"/>
      <c r="L106" s="160"/>
    </row>
    <row r="107" spans="2:12" s="10" customFormat="1" ht="19.899999999999999" customHeight="1">
      <c r="B107" s="156"/>
      <c r="C107" s="100"/>
      <c r="D107" s="157" t="s">
        <v>2955</v>
      </c>
      <c r="E107" s="158"/>
      <c r="F107" s="158"/>
      <c r="G107" s="158"/>
      <c r="H107" s="158"/>
      <c r="I107" s="158"/>
      <c r="J107" s="159">
        <f>J188</f>
        <v>0</v>
      </c>
      <c r="K107" s="100"/>
      <c r="L107" s="160"/>
    </row>
    <row r="108" spans="2:12" s="9" customFormat="1" ht="24.95" customHeight="1">
      <c r="B108" s="150"/>
      <c r="C108" s="151"/>
      <c r="D108" s="152" t="s">
        <v>2959</v>
      </c>
      <c r="E108" s="153"/>
      <c r="F108" s="153"/>
      <c r="G108" s="153"/>
      <c r="H108" s="153"/>
      <c r="I108" s="153"/>
      <c r="J108" s="154">
        <f>J192</f>
        <v>0</v>
      </c>
      <c r="K108" s="151"/>
      <c r="L108" s="155"/>
    </row>
    <row r="109" spans="2:12" s="10" customFormat="1" ht="19.899999999999999" customHeight="1">
      <c r="B109" s="156"/>
      <c r="C109" s="100"/>
      <c r="D109" s="157" t="s">
        <v>2960</v>
      </c>
      <c r="E109" s="158"/>
      <c r="F109" s="158"/>
      <c r="G109" s="158"/>
      <c r="H109" s="158"/>
      <c r="I109" s="158"/>
      <c r="J109" s="159">
        <f>J193</f>
        <v>0</v>
      </c>
      <c r="K109" s="100"/>
      <c r="L109" s="160"/>
    </row>
    <row r="110" spans="2:12" s="10" customFormat="1" ht="19.899999999999999" customHeight="1">
      <c r="B110" s="156"/>
      <c r="C110" s="100"/>
      <c r="D110" s="157" t="s">
        <v>2961</v>
      </c>
      <c r="E110" s="158"/>
      <c r="F110" s="158"/>
      <c r="G110" s="158"/>
      <c r="H110" s="158"/>
      <c r="I110" s="158"/>
      <c r="J110" s="159">
        <f>J200</f>
        <v>0</v>
      </c>
      <c r="K110" s="100"/>
      <c r="L110" s="160"/>
    </row>
    <row r="111" spans="2:12" s="10" customFormat="1" ht="19.899999999999999" customHeight="1">
      <c r="B111" s="156"/>
      <c r="C111" s="100"/>
      <c r="D111" s="157" t="s">
        <v>3354</v>
      </c>
      <c r="E111" s="158"/>
      <c r="F111" s="158"/>
      <c r="G111" s="158"/>
      <c r="H111" s="158"/>
      <c r="I111" s="158"/>
      <c r="J111" s="159">
        <f>J204</f>
        <v>0</v>
      </c>
      <c r="K111" s="100"/>
      <c r="L111" s="160"/>
    </row>
    <row r="112" spans="2:12" s="10" customFormat="1" ht="19.899999999999999" customHeight="1">
      <c r="B112" s="156"/>
      <c r="C112" s="100"/>
      <c r="D112" s="157" t="s">
        <v>2962</v>
      </c>
      <c r="E112" s="158"/>
      <c r="F112" s="158"/>
      <c r="G112" s="158"/>
      <c r="H112" s="158"/>
      <c r="I112" s="158"/>
      <c r="J112" s="159">
        <f>J212</f>
        <v>0</v>
      </c>
      <c r="K112" s="100"/>
      <c r="L112" s="160"/>
    </row>
    <row r="113" spans="1:31" s="10" customFormat="1" ht="19.899999999999999" customHeight="1">
      <c r="B113" s="156"/>
      <c r="C113" s="100"/>
      <c r="D113" s="157" t="s">
        <v>3355</v>
      </c>
      <c r="E113" s="158"/>
      <c r="F113" s="158"/>
      <c r="G113" s="158"/>
      <c r="H113" s="158"/>
      <c r="I113" s="158"/>
      <c r="J113" s="159">
        <f>J219</f>
        <v>0</v>
      </c>
      <c r="K113" s="100"/>
      <c r="L113" s="160"/>
    </row>
    <row r="114" spans="1:31" s="10" customFormat="1" ht="19.899999999999999" customHeight="1">
      <c r="B114" s="156"/>
      <c r="C114" s="100"/>
      <c r="D114" s="157" t="s">
        <v>3356</v>
      </c>
      <c r="E114" s="158"/>
      <c r="F114" s="158"/>
      <c r="G114" s="158"/>
      <c r="H114" s="158"/>
      <c r="I114" s="158"/>
      <c r="J114" s="159">
        <f>J224</f>
        <v>0</v>
      </c>
      <c r="K114" s="100"/>
      <c r="L114" s="160"/>
    </row>
    <row r="115" spans="1:31" s="10" customFormat="1" ht="19.899999999999999" customHeight="1">
      <c r="B115" s="156"/>
      <c r="C115" s="100"/>
      <c r="D115" s="157" t="s">
        <v>2963</v>
      </c>
      <c r="E115" s="158"/>
      <c r="F115" s="158"/>
      <c r="G115" s="158"/>
      <c r="H115" s="158"/>
      <c r="I115" s="158"/>
      <c r="J115" s="159">
        <f>J234</f>
        <v>0</v>
      </c>
      <c r="K115" s="100"/>
      <c r="L115" s="160"/>
    </row>
    <row r="116" spans="1:31" s="10" customFormat="1" ht="19.899999999999999" customHeight="1">
      <c r="B116" s="156"/>
      <c r="C116" s="100"/>
      <c r="D116" s="157" t="s">
        <v>3357</v>
      </c>
      <c r="E116" s="158"/>
      <c r="F116" s="158"/>
      <c r="G116" s="158"/>
      <c r="H116" s="158"/>
      <c r="I116" s="158"/>
      <c r="J116" s="159">
        <f>J238</f>
        <v>0</v>
      </c>
      <c r="K116" s="100"/>
      <c r="L116" s="160"/>
    </row>
    <row r="117" spans="1:31" s="2" customFormat="1" ht="21.7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22" spans="1:31" s="2" customFormat="1" ht="6.95" customHeight="1">
      <c r="A122" s="31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4.95" customHeight="1">
      <c r="A123" s="31"/>
      <c r="B123" s="32"/>
      <c r="C123" s="20" t="s">
        <v>150</v>
      </c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16</v>
      </c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33"/>
      <c r="D126" s="33"/>
      <c r="E126" s="263" t="str">
        <f>E7</f>
        <v>Oprava zabezpečovacího zařízení v žst Nymburk město</v>
      </c>
      <c r="F126" s="264"/>
      <c r="G126" s="264"/>
      <c r="H126" s="264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6" t="s">
        <v>135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6.5" customHeight="1">
      <c r="A128" s="31"/>
      <c r="B128" s="32"/>
      <c r="C128" s="33"/>
      <c r="D128" s="33"/>
      <c r="E128" s="260" t="str">
        <f>E9</f>
        <v>SO 72-55 - žst.Nymburk město, trafostanice 22/4,0kV - stavební část</v>
      </c>
      <c r="F128" s="266"/>
      <c r="G128" s="266"/>
      <c r="H128" s="266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20</v>
      </c>
      <c r="D130" s="33"/>
      <c r="E130" s="33"/>
      <c r="F130" s="24" t="str">
        <f>F12</f>
        <v xml:space="preserve"> SSZT Praha východ </v>
      </c>
      <c r="G130" s="33"/>
      <c r="H130" s="33"/>
      <c r="I130" s="26" t="s">
        <v>22</v>
      </c>
      <c r="J130" s="63" t="str">
        <f>IF(J12="","",J12)</f>
        <v>5. 2. 2021</v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25.7" customHeight="1">
      <c r="A132" s="31"/>
      <c r="B132" s="32"/>
      <c r="C132" s="26" t="s">
        <v>24</v>
      </c>
      <c r="D132" s="33"/>
      <c r="E132" s="33"/>
      <c r="F132" s="24" t="str">
        <f>E15</f>
        <v xml:space="preserve"> Správa železnic, státní organizace</v>
      </c>
      <c r="G132" s="33"/>
      <c r="H132" s="33"/>
      <c r="I132" s="26" t="s">
        <v>31</v>
      </c>
      <c r="J132" s="29" t="str">
        <f>E21</f>
        <v xml:space="preserve"> Signal Projekt s.r.o.</v>
      </c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5.2" customHeight="1">
      <c r="A133" s="31"/>
      <c r="B133" s="32"/>
      <c r="C133" s="26" t="s">
        <v>29</v>
      </c>
      <c r="D133" s="33"/>
      <c r="E133" s="33"/>
      <c r="F133" s="24" t="str">
        <f>IF(E18="","",E18)</f>
        <v>Vyplň údaj</v>
      </c>
      <c r="G133" s="33"/>
      <c r="H133" s="33"/>
      <c r="I133" s="26" t="s">
        <v>34</v>
      </c>
      <c r="J133" s="29" t="str">
        <f>E24</f>
        <v xml:space="preserve"> Ing. Šustr Ondřej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0.35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1" customFormat="1" ht="29.25" customHeight="1">
      <c r="A135" s="161"/>
      <c r="B135" s="162"/>
      <c r="C135" s="163" t="s">
        <v>151</v>
      </c>
      <c r="D135" s="164" t="s">
        <v>62</v>
      </c>
      <c r="E135" s="164" t="s">
        <v>58</v>
      </c>
      <c r="F135" s="164" t="s">
        <v>59</v>
      </c>
      <c r="G135" s="164" t="s">
        <v>152</v>
      </c>
      <c r="H135" s="164" t="s">
        <v>153</v>
      </c>
      <c r="I135" s="164" t="s">
        <v>154</v>
      </c>
      <c r="J135" s="164" t="s">
        <v>144</v>
      </c>
      <c r="K135" s="165" t="s">
        <v>155</v>
      </c>
      <c r="L135" s="166"/>
      <c r="M135" s="72" t="s">
        <v>1</v>
      </c>
      <c r="N135" s="73" t="s">
        <v>41</v>
      </c>
      <c r="O135" s="73" t="s">
        <v>156</v>
      </c>
      <c r="P135" s="73" t="s">
        <v>157</v>
      </c>
      <c r="Q135" s="73" t="s">
        <v>158</v>
      </c>
      <c r="R135" s="73" t="s">
        <v>159</v>
      </c>
      <c r="S135" s="73" t="s">
        <v>160</v>
      </c>
      <c r="T135" s="74" t="s">
        <v>161</v>
      </c>
      <c r="U135" s="161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/>
    </row>
    <row r="136" spans="1:65" s="2" customFormat="1" ht="22.9" customHeight="1">
      <c r="A136" s="31"/>
      <c r="B136" s="32"/>
      <c r="C136" s="79" t="s">
        <v>162</v>
      </c>
      <c r="D136" s="33"/>
      <c r="E136" s="33"/>
      <c r="F136" s="33"/>
      <c r="G136" s="33"/>
      <c r="H136" s="33"/>
      <c r="I136" s="33"/>
      <c r="J136" s="167">
        <f>BK136</f>
        <v>0</v>
      </c>
      <c r="K136" s="33"/>
      <c r="L136" s="36"/>
      <c r="M136" s="75"/>
      <c r="N136" s="168"/>
      <c r="O136" s="76"/>
      <c r="P136" s="169">
        <f>P137+P192</f>
        <v>0</v>
      </c>
      <c r="Q136" s="76"/>
      <c r="R136" s="169">
        <f>R137+R192</f>
        <v>143.13438113000001</v>
      </c>
      <c r="S136" s="76"/>
      <c r="T136" s="170">
        <f>T137+T192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76</v>
      </c>
      <c r="AU136" s="14" t="s">
        <v>146</v>
      </c>
      <c r="BK136" s="171">
        <f>BK137+BK192</f>
        <v>0</v>
      </c>
    </row>
    <row r="137" spans="1:65" s="12" customFormat="1" ht="25.9" customHeight="1">
      <c r="B137" s="195"/>
      <c r="C137" s="196"/>
      <c r="D137" s="197" t="s">
        <v>76</v>
      </c>
      <c r="E137" s="198" t="s">
        <v>1180</v>
      </c>
      <c r="F137" s="198" t="s">
        <v>1181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P138+P147+P155+P161+P165+P181+P184+P188</f>
        <v>0</v>
      </c>
      <c r="Q137" s="203"/>
      <c r="R137" s="204">
        <f>R138+R147+R155+R161+R165+R181+R184+R188</f>
        <v>137.85665491</v>
      </c>
      <c r="S137" s="203"/>
      <c r="T137" s="205">
        <f>T138+T147+T155+T161+T165+T181+T184+T188</f>
        <v>0</v>
      </c>
      <c r="AR137" s="206" t="s">
        <v>84</v>
      </c>
      <c r="AT137" s="207" t="s">
        <v>76</v>
      </c>
      <c r="AU137" s="207" t="s">
        <v>77</v>
      </c>
      <c r="AY137" s="206" t="s">
        <v>168</v>
      </c>
      <c r="BK137" s="208">
        <f>BK138+BK147+BK155+BK161+BK165+BK181+BK184+BK188</f>
        <v>0</v>
      </c>
    </row>
    <row r="138" spans="1:65" s="12" customFormat="1" ht="22.9" customHeight="1">
      <c r="B138" s="195"/>
      <c r="C138" s="196"/>
      <c r="D138" s="197" t="s">
        <v>76</v>
      </c>
      <c r="E138" s="209" t="s">
        <v>84</v>
      </c>
      <c r="F138" s="209" t="s">
        <v>97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SUM(P139:P146)</f>
        <v>0</v>
      </c>
      <c r="Q138" s="203"/>
      <c r="R138" s="204">
        <f>SUM(R139:R146)</f>
        <v>0</v>
      </c>
      <c r="S138" s="203"/>
      <c r="T138" s="205">
        <f>SUM(T139:T146)</f>
        <v>0</v>
      </c>
      <c r="AR138" s="206" t="s">
        <v>84</v>
      </c>
      <c r="AT138" s="207" t="s">
        <v>76</v>
      </c>
      <c r="AU138" s="207" t="s">
        <v>84</v>
      </c>
      <c r="AY138" s="206" t="s">
        <v>168</v>
      </c>
      <c r="BK138" s="208">
        <f>SUM(BK139:BK146)</f>
        <v>0</v>
      </c>
    </row>
    <row r="139" spans="1:65" s="2" customFormat="1" ht="24.2" customHeight="1">
      <c r="A139" s="31"/>
      <c r="B139" s="32"/>
      <c r="C139" s="186" t="s">
        <v>84</v>
      </c>
      <c r="D139" s="186" t="s">
        <v>597</v>
      </c>
      <c r="E139" s="187" t="s">
        <v>3358</v>
      </c>
      <c r="F139" s="188" t="s">
        <v>3359</v>
      </c>
      <c r="G139" s="189" t="s">
        <v>1294</v>
      </c>
      <c r="H139" s="190">
        <v>19.091999999999999</v>
      </c>
      <c r="I139" s="191"/>
      <c r="J139" s="192">
        <f t="shared" ref="J139:J146" si="0">ROUND(I139*H139,2)</f>
        <v>0</v>
      </c>
      <c r="K139" s="188" t="s">
        <v>1</v>
      </c>
      <c r="L139" s="36"/>
      <c r="M139" s="193" t="s">
        <v>1</v>
      </c>
      <c r="N139" s="194" t="s">
        <v>42</v>
      </c>
      <c r="O139" s="68"/>
      <c r="P139" s="182">
        <f t="shared" ref="P139:P146" si="1">O139*H139</f>
        <v>0</v>
      </c>
      <c r="Q139" s="182">
        <v>0</v>
      </c>
      <c r="R139" s="182">
        <f t="shared" ref="R139:R146" si="2">Q139*H139</f>
        <v>0</v>
      </c>
      <c r="S139" s="182">
        <v>0</v>
      </c>
      <c r="T139" s="183">
        <f t="shared" ref="T139:T146" si="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176</v>
      </c>
      <c r="AT139" s="184" t="s">
        <v>597</v>
      </c>
      <c r="AU139" s="184" t="s">
        <v>86</v>
      </c>
      <c r="AY139" s="14" t="s">
        <v>168</v>
      </c>
      <c r="BE139" s="185">
        <f t="shared" ref="BE139:BE146" si="4">IF(N139="základní",J139,0)</f>
        <v>0</v>
      </c>
      <c r="BF139" s="185">
        <f t="shared" ref="BF139:BF146" si="5">IF(N139="snížená",J139,0)</f>
        <v>0</v>
      </c>
      <c r="BG139" s="185">
        <f t="shared" ref="BG139:BG146" si="6">IF(N139="zákl. přenesená",J139,0)</f>
        <v>0</v>
      </c>
      <c r="BH139" s="185">
        <f t="shared" ref="BH139:BH146" si="7">IF(N139="sníž. přenesená",J139,0)</f>
        <v>0</v>
      </c>
      <c r="BI139" s="185">
        <f t="shared" ref="BI139:BI146" si="8">IF(N139="nulová",J139,0)</f>
        <v>0</v>
      </c>
      <c r="BJ139" s="14" t="s">
        <v>84</v>
      </c>
      <c r="BK139" s="185">
        <f t="shared" ref="BK139:BK146" si="9">ROUND(I139*H139,2)</f>
        <v>0</v>
      </c>
      <c r="BL139" s="14" t="s">
        <v>176</v>
      </c>
      <c r="BM139" s="184" t="s">
        <v>3360</v>
      </c>
    </row>
    <row r="140" spans="1:65" s="2" customFormat="1" ht="24.2" customHeight="1">
      <c r="A140" s="31"/>
      <c r="B140" s="32"/>
      <c r="C140" s="186" t="s">
        <v>86</v>
      </c>
      <c r="D140" s="186" t="s">
        <v>597</v>
      </c>
      <c r="E140" s="187" t="s">
        <v>3361</v>
      </c>
      <c r="F140" s="188" t="s">
        <v>3362</v>
      </c>
      <c r="G140" s="189" t="s">
        <v>1294</v>
      </c>
      <c r="H140" s="190">
        <v>51.03</v>
      </c>
      <c r="I140" s="191"/>
      <c r="J140" s="192">
        <f t="shared" si="0"/>
        <v>0</v>
      </c>
      <c r="K140" s="188" t="s">
        <v>1</v>
      </c>
      <c r="L140" s="36"/>
      <c r="M140" s="193" t="s">
        <v>1</v>
      </c>
      <c r="N140" s="194" t="s">
        <v>42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176</v>
      </c>
      <c r="AT140" s="184" t="s">
        <v>597</v>
      </c>
      <c r="AU140" s="184" t="s">
        <v>86</v>
      </c>
      <c r="AY140" s="14" t="s">
        <v>168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84</v>
      </c>
      <c r="BK140" s="185">
        <f t="shared" si="9"/>
        <v>0</v>
      </c>
      <c r="BL140" s="14" t="s">
        <v>176</v>
      </c>
      <c r="BM140" s="184" t="s">
        <v>3363</v>
      </c>
    </row>
    <row r="141" spans="1:65" s="2" customFormat="1" ht="24.2" customHeight="1">
      <c r="A141" s="31"/>
      <c r="B141" s="32"/>
      <c r="C141" s="186" t="s">
        <v>94</v>
      </c>
      <c r="D141" s="186" t="s">
        <v>597</v>
      </c>
      <c r="E141" s="187" t="s">
        <v>2975</v>
      </c>
      <c r="F141" s="188" t="s">
        <v>2976</v>
      </c>
      <c r="G141" s="189" t="s">
        <v>1294</v>
      </c>
      <c r="H141" s="190">
        <v>11.85</v>
      </c>
      <c r="I141" s="191"/>
      <c r="J141" s="192">
        <f t="shared" si="0"/>
        <v>0</v>
      </c>
      <c r="K141" s="188" t="s">
        <v>1</v>
      </c>
      <c r="L141" s="36"/>
      <c r="M141" s="193" t="s">
        <v>1</v>
      </c>
      <c r="N141" s="194" t="s">
        <v>42</v>
      </c>
      <c r="O141" s="68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176</v>
      </c>
      <c r="AT141" s="184" t="s">
        <v>597</v>
      </c>
      <c r="AU141" s="184" t="s">
        <v>86</v>
      </c>
      <c r="AY141" s="14" t="s">
        <v>168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84</v>
      </c>
      <c r="BK141" s="185">
        <f t="shared" si="9"/>
        <v>0</v>
      </c>
      <c r="BL141" s="14" t="s">
        <v>176</v>
      </c>
      <c r="BM141" s="184" t="s">
        <v>3364</v>
      </c>
    </row>
    <row r="142" spans="1:65" s="2" customFormat="1" ht="37.9" customHeight="1">
      <c r="A142" s="31"/>
      <c r="B142" s="32"/>
      <c r="C142" s="186" t="s">
        <v>176</v>
      </c>
      <c r="D142" s="186" t="s">
        <v>597</v>
      </c>
      <c r="E142" s="187" t="s">
        <v>2978</v>
      </c>
      <c r="F142" s="188" t="s">
        <v>2979</v>
      </c>
      <c r="G142" s="189" t="s">
        <v>1294</v>
      </c>
      <c r="H142" s="190">
        <v>177.75</v>
      </c>
      <c r="I142" s="191"/>
      <c r="J142" s="192">
        <f t="shared" si="0"/>
        <v>0</v>
      </c>
      <c r="K142" s="188" t="s">
        <v>1</v>
      </c>
      <c r="L142" s="36"/>
      <c r="M142" s="193" t="s">
        <v>1</v>
      </c>
      <c r="N142" s="194" t="s">
        <v>42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176</v>
      </c>
      <c r="AT142" s="184" t="s">
        <v>597</v>
      </c>
      <c r="AU142" s="184" t="s">
        <v>86</v>
      </c>
      <c r="AY142" s="14" t="s">
        <v>168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84</v>
      </c>
      <c r="BK142" s="185">
        <f t="shared" si="9"/>
        <v>0</v>
      </c>
      <c r="BL142" s="14" t="s">
        <v>176</v>
      </c>
      <c r="BM142" s="184" t="s">
        <v>3365</v>
      </c>
    </row>
    <row r="143" spans="1:65" s="2" customFormat="1" ht="24.2" customHeight="1">
      <c r="A143" s="31"/>
      <c r="B143" s="32"/>
      <c r="C143" s="186" t="s">
        <v>181</v>
      </c>
      <c r="D143" s="186" t="s">
        <v>597</v>
      </c>
      <c r="E143" s="187" t="s">
        <v>3366</v>
      </c>
      <c r="F143" s="188" t="s">
        <v>3367</v>
      </c>
      <c r="G143" s="189" t="s">
        <v>1294</v>
      </c>
      <c r="H143" s="190">
        <v>51</v>
      </c>
      <c r="I143" s="191"/>
      <c r="J143" s="192">
        <f t="shared" si="0"/>
        <v>0</v>
      </c>
      <c r="K143" s="188" t="s">
        <v>1</v>
      </c>
      <c r="L143" s="36"/>
      <c r="M143" s="193" t="s">
        <v>1</v>
      </c>
      <c r="N143" s="194" t="s">
        <v>42</v>
      </c>
      <c r="O143" s="68"/>
      <c r="P143" s="182">
        <f t="shared" si="1"/>
        <v>0</v>
      </c>
      <c r="Q143" s="182">
        <v>0</v>
      </c>
      <c r="R143" s="182">
        <f t="shared" si="2"/>
        <v>0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176</v>
      </c>
      <c r="AT143" s="184" t="s">
        <v>597</v>
      </c>
      <c r="AU143" s="184" t="s">
        <v>86</v>
      </c>
      <c r="AY143" s="14" t="s">
        <v>168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84</v>
      </c>
      <c r="BK143" s="185">
        <f t="shared" si="9"/>
        <v>0</v>
      </c>
      <c r="BL143" s="14" t="s">
        <v>176</v>
      </c>
      <c r="BM143" s="184" t="s">
        <v>3368</v>
      </c>
    </row>
    <row r="144" spans="1:65" s="2" customFormat="1" ht="37.9" customHeight="1">
      <c r="A144" s="31"/>
      <c r="B144" s="32"/>
      <c r="C144" s="186" t="s">
        <v>185</v>
      </c>
      <c r="D144" s="186" t="s">
        <v>597</v>
      </c>
      <c r="E144" s="187" t="s">
        <v>3369</v>
      </c>
      <c r="F144" s="188" t="s">
        <v>3370</v>
      </c>
      <c r="G144" s="189" t="s">
        <v>1294</v>
      </c>
      <c r="H144" s="190">
        <v>765</v>
      </c>
      <c r="I144" s="191"/>
      <c r="J144" s="192">
        <f t="shared" si="0"/>
        <v>0</v>
      </c>
      <c r="K144" s="188" t="s">
        <v>1</v>
      </c>
      <c r="L144" s="36"/>
      <c r="M144" s="193" t="s">
        <v>1</v>
      </c>
      <c r="N144" s="194" t="s">
        <v>42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176</v>
      </c>
      <c r="AT144" s="184" t="s">
        <v>597</v>
      </c>
      <c r="AU144" s="184" t="s">
        <v>86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176</v>
      </c>
      <c r="BM144" s="184" t="s">
        <v>3371</v>
      </c>
    </row>
    <row r="145" spans="1:65" s="2" customFormat="1" ht="24.2" customHeight="1">
      <c r="A145" s="31"/>
      <c r="B145" s="32"/>
      <c r="C145" s="186" t="s">
        <v>189</v>
      </c>
      <c r="D145" s="186" t="s">
        <v>597</v>
      </c>
      <c r="E145" s="187" t="s">
        <v>3372</v>
      </c>
      <c r="F145" s="188" t="s">
        <v>3373</v>
      </c>
      <c r="G145" s="189" t="s">
        <v>1162</v>
      </c>
      <c r="H145" s="190">
        <v>100.56</v>
      </c>
      <c r="I145" s="191"/>
      <c r="J145" s="192">
        <f t="shared" si="0"/>
        <v>0</v>
      </c>
      <c r="K145" s="188" t="s">
        <v>1</v>
      </c>
      <c r="L145" s="36"/>
      <c r="M145" s="193" t="s">
        <v>1</v>
      </c>
      <c r="N145" s="194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176</v>
      </c>
      <c r="AT145" s="184" t="s">
        <v>597</v>
      </c>
      <c r="AU145" s="184" t="s">
        <v>86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176</v>
      </c>
      <c r="BM145" s="184" t="s">
        <v>3374</v>
      </c>
    </row>
    <row r="146" spans="1:65" s="2" customFormat="1" ht="24.2" customHeight="1">
      <c r="A146" s="31"/>
      <c r="B146" s="32"/>
      <c r="C146" s="186" t="s">
        <v>193</v>
      </c>
      <c r="D146" s="186" t="s">
        <v>597</v>
      </c>
      <c r="E146" s="187" t="s">
        <v>3311</v>
      </c>
      <c r="F146" s="188" t="s">
        <v>3312</v>
      </c>
      <c r="G146" s="189" t="s">
        <v>1294</v>
      </c>
      <c r="H146" s="190">
        <v>7.2469999999999999</v>
      </c>
      <c r="I146" s="191"/>
      <c r="J146" s="192">
        <f t="shared" si="0"/>
        <v>0</v>
      </c>
      <c r="K146" s="188" t="s">
        <v>1</v>
      </c>
      <c r="L146" s="36"/>
      <c r="M146" s="193" t="s">
        <v>1</v>
      </c>
      <c r="N146" s="194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176</v>
      </c>
      <c r="AT146" s="184" t="s">
        <v>597</v>
      </c>
      <c r="AU146" s="184" t="s">
        <v>86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176</v>
      </c>
      <c r="BM146" s="184" t="s">
        <v>3375</v>
      </c>
    </row>
    <row r="147" spans="1:65" s="12" customFormat="1" ht="22.9" customHeight="1">
      <c r="B147" s="195"/>
      <c r="C147" s="196"/>
      <c r="D147" s="197" t="s">
        <v>76</v>
      </c>
      <c r="E147" s="209" t="s">
        <v>86</v>
      </c>
      <c r="F147" s="209" t="s">
        <v>2990</v>
      </c>
      <c r="G147" s="196"/>
      <c r="H147" s="196"/>
      <c r="I147" s="199"/>
      <c r="J147" s="210">
        <f>BK147</f>
        <v>0</v>
      </c>
      <c r="K147" s="196"/>
      <c r="L147" s="201"/>
      <c r="M147" s="202"/>
      <c r="N147" s="203"/>
      <c r="O147" s="203"/>
      <c r="P147" s="204">
        <f>SUM(P148:P154)</f>
        <v>0</v>
      </c>
      <c r="Q147" s="203"/>
      <c r="R147" s="204">
        <f>SUM(R148:R154)</f>
        <v>62.081119190000003</v>
      </c>
      <c r="S147" s="203"/>
      <c r="T147" s="205">
        <f>SUM(T148:T154)</f>
        <v>0</v>
      </c>
      <c r="AR147" s="206" t="s">
        <v>84</v>
      </c>
      <c r="AT147" s="207" t="s">
        <v>76</v>
      </c>
      <c r="AU147" s="207" t="s">
        <v>84</v>
      </c>
      <c r="AY147" s="206" t="s">
        <v>168</v>
      </c>
      <c r="BK147" s="208">
        <f>SUM(BK148:BK154)</f>
        <v>0</v>
      </c>
    </row>
    <row r="148" spans="1:65" s="2" customFormat="1" ht="24.2" customHeight="1">
      <c r="A148" s="31"/>
      <c r="B148" s="32"/>
      <c r="C148" s="186" t="s">
        <v>197</v>
      </c>
      <c r="D148" s="186" t="s">
        <v>597</v>
      </c>
      <c r="E148" s="187" t="s">
        <v>3376</v>
      </c>
      <c r="F148" s="188" t="s">
        <v>3377</v>
      </c>
      <c r="G148" s="189" t="s">
        <v>1294</v>
      </c>
      <c r="H148" s="190">
        <v>10.428000000000001</v>
      </c>
      <c r="I148" s="191"/>
      <c r="J148" s="192">
        <f t="shared" ref="J148:J154" si="10">ROUND(I148*H148,2)</f>
        <v>0</v>
      </c>
      <c r="K148" s="188" t="s">
        <v>1</v>
      </c>
      <c r="L148" s="36"/>
      <c r="M148" s="193" t="s">
        <v>1</v>
      </c>
      <c r="N148" s="194" t="s">
        <v>42</v>
      </c>
      <c r="O148" s="68"/>
      <c r="P148" s="182">
        <f t="shared" ref="P148:P154" si="11">O148*H148</f>
        <v>0</v>
      </c>
      <c r="Q148" s="182">
        <v>2.16</v>
      </c>
      <c r="R148" s="182">
        <f t="shared" ref="R148:R154" si="12">Q148*H148</f>
        <v>22.524480000000004</v>
      </c>
      <c r="S148" s="182">
        <v>0</v>
      </c>
      <c r="T148" s="183">
        <f t="shared" ref="T148:T154" si="13"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176</v>
      </c>
      <c r="AT148" s="184" t="s">
        <v>597</v>
      </c>
      <c r="AU148" s="184" t="s">
        <v>86</v>
      </c>
      <c r="AY148" s="14" t="s">
        <v>168</v>
      </c>
      <c r="BE148" s="185">
        <f t="shared" ref="BE148:BE154" si="14">IF(N148="základní",J148,0)</f>
        <v>0</v>
      </c>
      <c r="BF148" s="185">
        <f t="shared" ref="BF148:BF154" si="15">IF(N148="snížená",J148,0)</f>
        <v>0</v>
      </c>
      <c r="BG148" s="185">
        <f t="shared" ref="BG148:BG154" si="16">IF(N148="zákl. přenesená",J148,0)</f>
        <v>0</v>
      </c>
      <c r="BH148" s="185">
        <f t="shared" ref="BH148:BH154" si="17">IF(N148="sníž. přenesená",J148,0)</f>
        <v>0</v>
      </c>
      <c r="BI148" s="185">
        <f t="shared" ref="BI148:BI154" si="18">IF(N148="nulová",J148,0)</f>
        <v>0</v>
      </c>
      <c r="BJ148" s="14" t="s">
        <v>84</v>
      </c>
      <c r="BK148" s="185">
        <f t="shared" ref="BK148:BK154" si="19">ROUND(I148*H148,2)</f>
        <v>0</v>
      </c>
      <c r="BL148" s="14" t="s">
        <v>176</v>
      </c>
      <c r="BM148" s="184" t="s">
        <v>3378</v>
      </c>
    </row>
    <row r="149" spans="1:65" s="2" customFormat="1" ht="24.2" customHeight="1">
      <c r="A149" s="31"/>
      <c r="B149" s="32"/>
      <c r="C149" s="186" t="s">
        <v>201</v>
      </c>
      <c r="D149" s="186" t="s">
        <v>597</v>
      </c>
      <c r="E149" s="187" t="s">
        <v>3379</v>
      </c>
      <c r="F149" s="188" t="s">
        <v>3380</v>
      </c>
      <c r="G149" s="189" t="s">
        <v>1294</v>
      </c>
      <c r="H149" s="190">
        <v>2.2400000000000002</v>
      </c>
      <c r="I149" s="191"/>
      <c r="J149" s="192">
        <f t="shared" si="10"/>
        <v>0</v>
      </c>
      <c r="K149" s="188" t="s">
        <v>1</v>
      </c>
      <c r="L149" s="36"/>
      <c r="M149" s="193" t="s">
        <v>1</v>
      </c>
      <c r="N149" s="194" t="s">
        <v>42</v>
      </c>
      <c r="O149" s="68"/>
      <c r="P149" s="182">
        <f t="shared" si="11"/>
        <v>0</v>
      </c>
      <c r="Q149" s="182">
        <v>1.98</v>
      </c>
      <c r="R149" s="182">
        <f t="shared" si="12"/>
        <v>4.4352</v>
      </c>
      <c r="S149" s="182">
        <v>0</v>
      </c>
      <c r="T149" s="18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176</v>
      </c>
      <c r="AT149" s="184" t="s">
        <v>597</v>
      </c>
      <c r="AU149" s="184" t="s">
        <v>86</v>
      </c>
      <c r="AY149" s="14" t="s">
        <v>168</v>
      </c>
      <c r="BE149" s="185">
        <f t="shared" si="14"/>
        <v>0</v>
      </c>
      <c r="BF149" s="185">
        <f t="shared" si="15"/>
        <v>0</v>
      </c>
      <c r="BG149" s="185">
        <f t="shared" si="16"/>
        <v>0</v>
      </c>
      <c r="BH149" s="185">
        <f t="shared" si="17"/>
        <v>0</v>
      </c>
      <c r="BI149" s="185">
        <f t="shared" si="18"/>
        <v>0</v>
      </c>
      <c r="BJ149" s="14" t="s">
        <v>84</v>
      </c>
      <c r="BK149" s="185">
        <f t="shared" si="19"/>
        <v>0</v>
      </c>
      <c r="BL149" s="14" t="s">
        <v>176</v>
      </c>
      <c r="BM149" s="184" t="s">
        <v>3381</v>
      </c>
    </row>
    <row r="150" spans="1:65" s="2" customFormat="1" ht="24.2" customHeight="1">
      <c r="A150" s="31"/>
      <c r="B150" s="32"/>
      <c r="C150" s="186" t="s">
        <v>205</v>
      </c>
      <c r="D150" s="186" t="s">
        <v>597</v>
      </c>
      <c r="E150" s="187" t="s">
        <v>3382</v>
      </c>
      <c r="F150" s="188" t="s">
        <v>3383</v>
      </c>
      <c r="G150" s="189" t="s">
        <v>1294</v>
      </c>
      <c r="H150" s="190">
        <v>13.44</v>
      </c>
      <c r="I150" s="191"/>
      <c r="J150" s="192">
        <f t="shared" si="10"/>
        <v>0</v>
      </c>
      <c r="K150" s="188" t="s">
        <v>1</v>
      </c>
      <c r="L150" s="36"/>
      <c r="M150" s="193" t="s">
        <v>1</v>
      </c>
      <c r="N150" s="194" t="s">
        <v>42</v>
      </c>
      <c r="O150" s="68"/>
      <c r="P150" s="182">
        <f t="shared" si="11"/>
        <v>0</v>
      </c>
      <c r="Q150" s="182">
        <v>2.45329</v>
      </c>
      <c r="R150" s="182">
        <f t="shared" si="12"/>
        <v>32.9722176</v>
      </c>
      <c r="S150" s="182">
        <v>0</v>
      </c>
      <c r="T150" s="18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176</v>
      </c>
      <c r="AT150" s="184" t="s">
        <v>597</v>
      </c>
      <c r="AU150" s="184" t="s">
        <v>86</v>
      </c>
      <c r="AY150" s="14" t="s">
        <v>168</v>
      </c>
      <c r="BE150" s="185">
        <f t="shared" si="14"/>
        <v>0</v>
      </c>
      <c r="BF150" s="185">
        <f t="shared" si="15"/>
        <v>0</v>
      </c>
      <c r="BG150" s="185">
        <f t="shared" si="16"/>
        <v>0</v>
      </c>
      <c r="BH150" s="185">
        <f t="shared" si="17"/>
        <v>0</v>
      </c>
      <c r="BI150" s="185">
        <f t="shared" si="18"/>
        <v>0</v>
      </c>
      <c r="BJ150" s="14" t="s">
        <v>84</v>
      </c>
      <c r="BK150" s="185">
        <f t="shared" si="19"/>
        <v>0</v>
      </c>
      <c r="BL150" s="14" t="s">
        <v>176</v>
      </c>
      <c r="BM150" s="184" t="s">
        <v>3384</v>
      </c>
    </row>
    <row r="151" spans="1:65" s="2" customFormat="1" ht="14.45" customHeight="1">
      <c r="A151" s="31"/>
      <c r="B151" s="32"/>
      <c r="C151" s="186" t="s">
        <v>209</v>
      </c>
      <c r="D151" s="186" t="s">
        <v>597</v>
      </c>
      <c r="E151" s="187" t="s">
        <v>3385</v>
      </c>
      <c r="F151" s="188" t="s">
        <v>3386</v>
      </c>
      <c r="G151" s="189" t="s">
        <v>1328</v>
      </c>
      <c r="H151" s="190">
        <v>8.16</v>
      </c>
      <c r="I151" s="191"/>
      <c r="J151" s="192">
        <f t="shared" si="10"/>
        <v>0</v>
      </c>
      <c r="K151" s="188" t="s">
        <v>1</v>
      </c>
      <c r="L151" s="36"/>
      <c r="M151" s="193" t="s">
        <v>1</v>
      </c>
      <c r="N151" s="194" t="s">
        <v>42</v>
      </c>
      <c r="O151" s="68"/>
      <c r="P151" s="182">
        <f t="shared" si="11"/>
        <v>0</v>
      </c>
      <c r="Q151" s="182">
        <v>2.47E-3</v>
      </c>
      <c r="R151" s="182">
        <f t="shared" si="12"/>
        <v>2.0155200000000002E-2</v>
      </c>
      <c r="S151" s="182">
        <v>0</v>
      </c>
      <c r="T151" s="18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176</v>
      </c>
      <c r="AT151" s="184" t="s">
        <v>597</v>
      </c>
      <c r="AU151" s="184" t="s">
        <v>86</v>
      </c>
      <c r="AY151" s="14" t="s">
        <v>168</v>
      </c>
      <c r="BE151" s="185">
        <f t="shared" si="14"/>
        <v>0</v>
      </c>
      <c r="BF151" s="185">
        <f t="shared" si="15"/>
        <v>0</v>
      </c>
      <c r="BG151" s="185">
        <f t="shared" si="16"/>
        <v>0</v>
      </c>
      <c r="BH151" s="185">
        <f t="shared" si="17"/>
        <v>0</v>
      </c>
      <c r="BI151" s="185">
        <f t="shared" si="18"/>
        <v>0</v>
      </c>
      <c r="BJ151" s="14" t="s">
        <v>84</v>
      </c>
      <c r="BK151" s="185">
        <f t="shared" si="19"/>
        <v>0</v>
      </c>
      <c r="BL151" s="14" t="s">
        <v>176</v>
      </c>
      <c r="BM151" s="184" t="s">
        <v>3387</v>
      </c>
    </row>
    <row r="152" spans="1:65" s="2" customFormat="1" ht="14.45" customHeight="1">
      <c r="A152" s="31"/>
      <c r="B152" s="32"/>
      <c r="C152" s="186" t="s">
        <v>215</v>
      </c>
      <c r="D152" s="186" t="s">
        <v>597</v>
      </c>
      <c r="E152" s="187" t="s">
        <v>3388</v>
      </c>
      <c r="F152" s="188" t="s">
        <v>3389</v>
      </c>
      <c r="G152" s="189" t="s">
        <v>1328</v>
      </c>
      <c r="H152" s="190">
        <v>8.16</v>
      </c>
      <c r="I152" s="191"/>
      <c r="J152" s="192">
        <f t="shared" si="10"/>
        <v>0</v>
      </c>
      <c r="K152" s="188" t="s">
        <v>1</v>
      </c>
      <c r="L152" s="36"/>
      <c r="M152" s="193" t="s">
        <v>1</v>
      </c>
      <c r="N152" s="194" t="s">
        <v>42</v>
      </c>
      <c r="O152" s="68"/>
      <c r="P152" s="182">
        <f t="shared" si="11"/>
        <v>0</v>
      </c>
      <c r="Q152" s="182">
        <v>0</v>
      </c>
      <c r="R152" s="182">
        <f t="shared" si="12"/>
        <v>0</v>
      </c>
      <c r="S152" s="182">
        <v>0</v>
      </c>
      <c r="T152" s="18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176</v>
      </c>
      <c r="AT152" s="184" t="s">
        <v>597</v>
      </c>
      <c r="AU152" s="184" t="s">
        <v>86</v>
      </c>
      <c r="AY152" s="14" t="s">
        <v>168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14" t="s">
        <v>84</v>
      </c>
      <c r="BK152" s="185">
        <f t="shared" si="19"/>
        <v>0</v>
      </c>
      <c r="BL152" s="14" t="s">
        <v>176</v>
      </c>
      <c r="BM152" s="184" t="s">
        <v>3390</v>
      </c>
    </row>
    <row r="153" spans="1:65" s="2" customFormat="1" ht="14.45" customHeight="1">
      <c r="A153" s="31"/>
      <c r="B153" s="32"/>
      <c r="C153" s="186" t="s">
        <v>219</v>
      </c>
      <c r="D153" s="186" t="s">
        <v>597</v>
      </c>
      <c r="E153" s="187" t="s">
        <v>3391</v>
      </c>
      <c r="F153" s="188" t="s">
        <v>3392</v>
      </c>
      <c r="G153" s="189" t="s">
        <v>1162</v>
      </c>
      <c r="H153" s="190">
        <v>1.82</v>
      </c>
      <c r="I153" s="191"/>
      <c r="J153" s="192">
        <f t="shared" si="10"/>
        <v>0</v>
      </c>
      <c r="K153" s="188" t="s">
        <v>1</v>
      </c>
      <c r="L153" s="36"/>
      <c r="M153" s="193" t="s">
        <v>1</v>
      </c>
      <c r="N153" s="194" t="s">
        <v>42</v>
      </c>
      <c r="O153" s="68"/>
      <c r="P153" s="182">
        <f t="shared" si="11"/>
        <v>0</v>
      </c>
      <c r="Q153" s="182">
        <v>1.0606199999999999</v>
      </c>
      <c r="R153" s="182">
        <f t="shared" si="12"/>
        <v>1.9303283999999998</v>
      </c>
      <c r="S153" s="182">
        <v>0</v>
      </c>
      <c r="T153" s="18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176</v>
      </c>
      <c r="AT153" s="184" t="s">
        <v>597</v>
      </c>
      <c r="AU153" s="184" t="s">
        <v>86</v>
      </c>
      <c r="AY153" s="14" t="s">
        <v>168</v>
      </c>
      <c r="BE153" s="185">
        <f t="shared" si="14"/>
        <v>0</v>
      </c>
      <c r="BF153" s="185">
        <f t="shared" si="15"/>
        <v>0</v>
      </c>
      <c r="BG153" s="185">
        <f t="shared" si="16"/>
        <v>0</v>
      </c>
      <c r="BH153" s="185">
        <f t="shared" si="17"/>
        <v>0</v>
      </c>
      <c r="BI153" s="185">
        <f t="shared" si="18"/>
        <v>0</v>
      </c>
      <c r="BJ153" s="14" t="s">
        <v>84</v>
      </c>
      <c r="BK153" s="185">
        <f t="shared" si="19"/>
        <v>0</v>
      </c>
      <c r="BL153" s="14" t="s">
        <v>176</v>
      </c>
      <c r="BM153" s="184" t="s">
        <v>3393</v>
      </c>
    </row>
    <row r="154" spans="1:65" s="2" customFormat="1" ht="14.45" customHeight="1">
      <c r="A154" s="31"/>
      <c r="B154" s="32"/>
      <c r="C154" s="186" t="s">
        <v>8</v>
      </c>
      <c r="D154" s="186" t="s">
        <v>597</v>
      </c>
      <c r="E154" s="187" t="s">
        <v>3394</v>
      </c>
      <c r="F154" s="188" t="s">
        <v>3395</v>
      </c>
      <c r="G154" s="189" t="s">
        <v>1162</v>
      </c>
      <c r="H154" s="190">
        <v>0.187</v>
      </c>
      <c r="I154" s="191"/>
      <c r="J154" s="192">
        <f t="shared" si="10"/>
        <v>0</v>
      </c>
      <c r="K154" s="188" t="s">
        <v>1</v>
      </c>
      <c r="L154" s="36"/>
      <c r="M154" s="193" t="s">
        <v>1</v>
      </c>
      <c r="N154" s="194" t="s">
        <v>42</v>
      </c>
      <c r="O154" s="68"/>
      <c r="P154" s="182">
        <f t="shared" si="11"/>
        <v>0</v>
      </c>
      <c r="Q154" s="182">
        <v>1.06277</v>
      </c>
      <c r="R154" s="182">
        <f t="shared" si="12"/>
        <v>0.19873799</v>
      </c>
      <c r="S154" s="182">
        <v>0</v>
      </c>
      <c r="T154" s="18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176</v>
      </c>
      <c r="AT154" s="184" t="s">
        <v>597</v>
      </c>
      <c r="AU154" s="184" t="s">
        <v>86</v>
      </c>
      <c r="AY154" s="14" t="s">
        <v>168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14" t="s">
        <v>84</v>
      </c>
      <c r="BK154" s="185">
        <f t="shared" si="19"/>
        <v>0</v>
      </c>
      <c r="BL154" s="14" t="s">
        <v>176</v>
      </c>
      <c r="BM154" s="184" t="s">
        <v>3396</v>
      </c>
    </row>
    <row r="155" spans="1:65" s="12" customFormat="1" ht="22.9" customHeight="1">
      <c r="B155" s="195"/>
      <c r="C155" s="196"/>
      <c r="D155" s="197" t="s">
        <v>76</v>
      </c>
      <c r="E155" s="209" t="s">
        <v>94</v>
      </c>
      <c r="F155" s="209" t="s">
        <v>3009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SUM(P156:P160)</f>
        <v>0</v>
      </c>
      <c r="Q155" s="203"/>
      <c r="R155" s="204">
        <f>SUM(R156:R160)</f>
        <v>66.279899999999998</v>
      </c>
      <c r="S155" s="203"/>
      <c r="T155" s="205">
        <f>SUM(T156:T160)</f>
        <v>0</v>
      </c>
      <c r="AR155" s="206" t="s">
        <v>84</v>
      </c>
      <c r="AT155" s="207" t="s">
        <v>76</v>
      </c>
      <c r="AU155" s="207" t="s">
        <v>84</v>
      </c>
      <c r="AY155" s="206" t="s">
        <v>168</v>
      </c>
      <c r="BK155" s="208">
        <f>SUM(BK156:BK160)</f>
        <v>0</v>
      </c>
    </row>
    <row r="156" spans="1:65" s="2" customFormat="1" ht="24.2" customHeight="1">
      <c r="A156" s="31"/>
      <c r="B156" s="32"/>
      <c r="C156" s="186" t="s">
        <v>226</v>
      </c>
      <c r="D156" s="186" t="s">
        <v>597</v>
      </c>
      <c r="E156" s="187" t="s">
        <v>3397</v>
      </c>
      <c r="F156" s="188" t="s">
        <v>3398</v>
      </c>
      <c r="G156" s="189" t="s">
        <v>166</v>
      </c>
      <c r="H156" s="190">
        <v>2</v>
      </c>
      <c r="I156" s="191"/>
      <c r="J156" s="192">
        <f>ROUND(I156*H156,2)</f>
        <v>0</v>
      </c>
      <c r="K156" s="188" t="s">
        <v>1</v>
      </c>
      <c r="L156" s="36"/>
      <c r="M156" s="193" t="s">
        <v>1</v>
      </c>
      <c r="N156" s="194" t="s">
        <v>42</v>
      </c>
      <c r="O156" s="68"/>
      <c r="P156" s="182">
        <f>O156*H156</f>
        <v>0</v>
      </c>
      <c r="Q156" s="182">
        <v>0.10635</v>
      </c>
      <c r="R156" s="182">
        <f>Q156*H156</f>
        <v>0.2127</v>
      </c>
      <c r="S156" s="182">
        <v>0</v>
      </c>
      <c r="T156" s="18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176</v>
      </c>
      <c r="AT156" s="184" t="s">
        <v>597</v>
      </c>
      <c r="AU156" s="184" t="s">
        <v>86</v>
      </c>
      <c r="AY156" s="14" t="s">
        <v>168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4" t="s">
        <v>84</v>
      </c>
      <c r="BK156" s="185">
        <f>ROUND(I156*H156,2)</f>
        <v>0</v>
      </c>
      <c r="BL156" s="14" t="s">
        <v>176</v>
      </c>
      <c r="BM156" s="184" t="s">
        <v>3399</v>
      </c>
    </row>
    <row r="157" spans="1:65" s="2" customFormat="1" ht="24.2" customHeight="1">
      <c r="A157" s="31"/>
      <c r="B157" s="32"/>
      <c r="C157" s="186" t="s">
        <v>230</v>
      </c>
      <c r="D157" s="186" t="s">
        <v>597</v>
      </c>
      <c r="E157" s="187" t="s">
        <v>3400</v>
      </c>
      <c r="F157" s="188" t="s">
        <v>3401</v>
      </c>
      <c r="G157" s="189" t="s">
        <v>166</v>
      </c>
      <c r="H157" s="190">
        <v>2</v>
      </c>
      <c r="I157" s="191"/>
      <c r="J157" s="192">
        <f>ROUND(I157*H157,2)</f>
        <v>0</v>
      </c>
      <c r="K157" s="188" t="s">
        <v>1</v>
      </c>
      <c r="L157" s="36"/>
      <c r="M157" s="193" t="s">
        <v>1</v>
      </c>
      <c r="N157" s="194" t="s">
        <v>42</v>
      </c>
      <c r="O157" s="68"/>
      <c r="P157" s="182">
        <f>O157*H157</f>
        <v>0</v>
      </c>
      <c r="Q157" s="182">
        <v>0.1336</v>
      </c>
      <c r="R157" s="182">
        <f>Q157*H157</f>
        <v>0.26719999999999999</v>
      </c>
      <c r="S157" s="182">
        <v>0</v>
      </c>
      <c r="T157" s="18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176</v>
      </c>
      <c r="AT157" s="184" t="s">
        <v>597</v>
      </c>
      <c r="AU157" s="184" t="s">
        <v>86</v>
      </c>
      <c r="AY157" s="14" t="s">
        <v>168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4" t="s">
        <v>84</v>
      </c>
      <c r="BK157" s="185">
        <f>ROUND(I157*H157,2)</f>
        <v>0</v>
      </c>
      <c r="BL157" s="14" t="s">
        <v>176</v>
      </c>
      <c r="BM157" s="184" t="s">
        <v>3402</v>
      </c>
    </row>
    <row r="158" spans="1:65" s="2" customFormat="1" ht="37.9" customHeight="1">
      <c r="A158" s="31"/>
      <c r="B158" s="32"/>
      <c r="C158" s="172" t="s">
        <v>234</v>
      </c>
      <c r="D158" s="172" t="s">
        <v>163</v>
      </c>
      <c r="E158" s="173" t="s">
        <v>3403</v>
      </c>
      <c r="F158" s="174" t="s">
        <v>3404</v>
      </c>
      <c r="G158" s="175" t="s">
        <v>1963</v>
      </c>
      <c r="H158" s="176">
        <v>1</v>
      </c>
      <c r="I158" s="177"/>
      <c r="J158" s="178">
        <f>ROUND(I158*H158,2)</f>
        <v>0</v>
      </c>
      <c r="K158" s="174" t="s">
        <v>1</v>
      </c>
      <c r="L158" s="179"/>
      <c r="M158" s="180" t="s">
        <v>1</v>
      </c>
      <c r="N158" s="181" t="s">
        <v>42</v>
      </c>
      <c r="O158" s="68"/>
      <c r="P158" s="182">
        <f>O158*H158</f>
        <v>0</v>
      </c>
      <c r="Q158" s="182">
        <v>21.6</v>
      </c>
      <c r="R158" s="182">
        <f>Q158*H158</f>
        <v>21.6</v>
      </c>
      <c r="S158" s="182">
        <v>0</v>
      </c>
      <c r="T158" s="18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193</v>
      </c>
      <c r="AT158" s="184" t="s">
        <v>163</v>
      </c>
      <c r="AU158" s="184" t="s">
        <v>86</v>
      </c>
      <c r="AY158" s="14" t="s">
        <v>168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4" t="s">
        <v>84</v>
      </c>
      <c r="BK158" s="185">
        <f>ROUND(I158*H158,2)</f>
        <v>0</v>
      </c>
      <c r="BL158" s="14" t="s">
        <v>176</v>
      </c>
      <c r="BM158" s="184" t="s">
        <v>3405</v>
      </c>
    </row>
    <row r="159" spans="1:65" s="2" customFormat="1" ht="37.9" customHeight="1">
      <c r="A159" s="31"/>
      <c r="B159" s="32"/>
      <c r="C159" s="172" t="s">
        <v>238</v>
      </c>
      <c r="D159" s="172" t="s">
        <v>163</v>
      </c>
      <c r="E159" s="173" t="s">
        <v>3406</v>
      </c>
      <c r="F159" s="174" t="s">
        <v>3407</v>
      </c>
      <c r="G159" s="175" t="s">
        <v>1963</v>
      </c>
      <c r="H159" s="176">
        <v>2</v>
      </c>
      <c r="I159" s="177"/>
      <c r="J159" s="178">
        <f>ROUND(I159*H159,2)</f>
        <v>0</v>
      </c>
      <c r="K159" s="174" t="s">
        <v>1</v>
      </c>
      <c r="L159" s="179"/>
      <c r="M159" s="180" t="s">
        <v>1</v>
      </c>
      <c r="N159" s="181" t="s">
        <v>42</v>
      </c>
      <c r="O159" s="68"/>
      <c r="P159" s="182">
        <f>O159*H159</f>
        <v>0</v>
      </c>
      <c r="Q159" s="182">
        <v>12.5</v>
      </c>
      <c r="R159" s="182">
        <f>Q159*H159</f>
        <v>25</v>
      </c>
      <c r="S159" s="182">
        <v>0</v>
      </c>
      <c r="T159" s="18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193</v>
      </c>
      <c r="AT159" s="184" t="s">
        <v>163</v>
      </c>
      <c r="AU159" s="184" t="s">
        <v>86</v>
      </c>
      <c r="AY159" s="14" t="s">
        <v>168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4" t="s">
        <v>84</v>
      </c>
      <c r="BK159" s="185">
        <f>ROUND(I159*H159,2)</f>
        <v>0</v>
      </c>
      <c r="BL159" s="14" t="s">
        <v>176</v>
      </c>
      <c r="BM159" s="184" t="s">
        <v>3408</v>
      </c>
    </row>
    <row r="160" spans="1:65" s="2" customFormat="1" ht="37.9" customHeight="1">
      <c r="A160" s="31"/>
      <c r="B160" s="32"/>
      <c r="C160" s="172" t="s">
        <v>242</v>
      </c>
      <c r="D160" s="172" t="s">
        <v>163</v>
      </c>
      <c r="E160" s="173" t="s">
        <v>3409</v>
      </c>
      <c r="F160" s="174" t="s">
        <v>3404</v>
      </c>
      <c r="G160" s="175" t="s">
        <v>1963</v>
      </c>
      <c r="H160" s="176">
        <v>1</v>
      </c>
      <c r="I160" s="177"/>
      <c r="J160" s="178">
        <f>ROUND(I160*H160,2)</f>
        <v>0</v>
      </c>
      <c r="K160" s="174" t="s">
        <v>1</v>
      </c>
      <c r="L160" s="179"/>
      <c r="M160" s="180" t="s">
        <v>1</v>
      </c>
      <c r="N160" s="181" t="s">
        <v>42</v>
      </c>
      <c r="O160" s="68"/>
      <c r="P160" s="182">
        <f>O160*H160</f>
        <v>0</v>
      </c>
      <c r="Q160" s="182">
        <v>19.2</v>
      </c>
      <c r="R160" s="182">
        <f>Q160*H160</f>
        <v>19.2</v>
      </c>
      <c r="S160" s="182">
        <v>0</v>
      </c>
      <c r="T160" s="18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193</v>
      </c>
      <c r="AT160" s="184" t="s">
        <v>163</v>
      </c>
      <c r="AU160" s="184" t="s">
        <v>86</v>
      </c>
      <c r="AY160" s="14" t="s">
        <v>168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4" t="s">
        <v>84</v>
      </c>
      <c r="BK160" s="185">
        <f>ROUND(I160*H160,2)</f>
        <v>0</v>
      </c>
      <c r="BL160" s="14" t="s">
        <v>176</v>
      </c>
      <c r="BM160" s="184" t="s">
        <v>3410</v>
      </c>
    </row>
    <row r="161" spans="1:65" s="12" customFormat="1" ht="22.9" customHeight="1">
      <c r="B161" s="195"/>
      <c r="C161" s="196"/>
      <c r="D161" s="197" t="s">
        <v>76</v>
      </c>
      <c r="E161" s="209" t="s">
        <v>181</v>
      </c>
      <c r="F161" s="209" t="s">
        <v>3031</v>
      </c>
      <c r="G161" s="196"/>
      <c r="H161" s="196"/>
      <c r="I161" s="199"/>
      <c r="J161" s="210">
        <f>BK161</f>
        <v>0</v>
      </c>
      <c r="K161" s="196"/>
      <c r="L161" s="201"/>
      <c r="M161" s="202"/>
      <c r="N161" s="203"/>
      <c r="O161" s="203"/>
      <c r="P161" s="204">
        <f>SUM(P162:P164)</f>
        <v>0</v>
      </c>
      <c r="Q161" s="203"/>
      <c r="R161" s="204">
        <f>SUM(R162:R164)</f>
        <v>7.2496299999999998</v>
      </c>
      <c r="S161" s="203"/>
      <c r="T161" s="205">
        <f>SUM(T162:T164)</f>
        <v>0</v>
      </c>
      <c r="AR161" s="206" t="s">
        <v>84</v>
      </c>
      <c r="AT161" s="207" t="s">
        <v>76</v>
      </c>
      <c r="AU161" s="207" t="s">
        <v>84</v>
      </c>
      <c r="AY161" s="206" t="s">
        <v>168</v>
      </c>
      <c r="BK161" s="208">
        <f>SUM(BK162:BK164)</f>
        <v>0</v>
      </c>
    </row>
    <row r="162" spans="1:65" s="2" customFormat="1" ht="24.2" customHeight="1">
      <c r="A162" s="31"/>
      <c r="B162" s="32"/>
      <c r="C162" s="186" t="s">
        <v>7</v>
      </c>
      <c r="D162" s="186" t="s">
        <v>597</v>
      </c>
      <c r="E162" s="187" t="s">
        <v>3411</v>
      </c>
      <c r="F162" s="188" t="s">
        <v>3412</v>
      </c>
      <c r="G162" s="189" t="s">
        <v>1328</v>
      </c>
      <c r="H162" s="190">
        <v>14.5</v>
      </c>
      <c r="I162" s="191"/>
      <c r="J162" s="192">
        <f>ROUND(I162*H162,2)</f>
        <v>0</v>
      </c>
      <c r="K162" s="188" t="s">
        <v>1</v>
      </c>
      <c r="L162" s="36"/>
      <c r="M162" s="193" t="s">
        <v>1</v>
      </c>
      <c r="N162" s="194" t="s">
        <v>42</v>
      </c>
      <c r="O162" s="68"/>
      <c r="P162" s="182">
        <f>O162*H162</f>
        <v>0</v>
      </c>
      <c r="Q162" s="182">
        <v>0.18048</v>
      </c>
      <c r="R162" s="182">
        <f>Q162*H162</f>
        <v>2.6169600000000002</v>
      </c>
      <c r="S162" s="182">
        <v>0</v>
      </c>
      <c r="T162" s="18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176</v>
      </c>
      <c r="AT162" s="184" t="s">
        <v>597</v>
      </c>
      <c r="AU162" s="184" t="s">
        <v>86</v>
      </c>
      <c r="AY162" s="14" t="s">
        <v>168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4" t="s">
        <v>84</v>
      </c>
      <c r="BK162" s="185">
        <f>ROUND(I162*H162,2)</f>
        <v>0</v>
      </c>
      <c r="BL162" s="14" t="s">
        <v>176</v>
      </c>
      <c r="BM162" s="184" t="s">
        <v>3413</v>
      </c>
    </row>
    <row r="163" spans="1:65" s="2" customFormat="1" ht="24.2" customHeight="1">
      <c r="A163" s="31"/>
      <c r="B163" s="32"/>
      <c r="C163" s="186" t="s">
        <v>250</v>
      </c>
      <c r="D163" s="186" t="s">
        <v>597</v>
      </c>
      <c r="E163" s="187" t="s">
        <v>3414</v>
      </c>
      <c r="F163" s="188" t="s">
        <v>3415</v>
      </c>
      <c r="G163" s="189" t="s">
        <v>212</v>
      </c>
      <c r="H163" s="190">
        <v>28.9</v>
      </c>
      <c r="I163" s="191"/>
      <c r="J163" s="192">
        <f>ROUND(I163*H163,2)</f>
        <v>0</v>
      </c>
      <c r="K163" s="188" t="s">
        <v>1</v>
      </c>
      <c r="L163" s="36"/>
      <c r="M163" s="193" t="s">
        <v>1</v>
      </c>
      <c r="N163" s="194" t="s">
        <v>42</v>
      </c>
      <c r="O163" s="68"/>
      <c r="P163" s="182">
        <f>O163*H163</f>
        <v>0</v>
      </c>
      <c r="Q163" s="182">
        <v>0.1295</v>
      </c>
      <c r="R163" s="182">
        <f>Q163*H163</f>
        <v>3.74255</v>
      </c>
      <c r="S163" s="182">
        <v>0</v>
      </c>
      <c r="T163" s="18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176</v>
      </c>
      <c r="AT163" s="184" t="s">
        <v>597</v>
      </c>
      <c r="AU163" s="184" t="s">
        <v>86</v>
      </c>
      <c r="AY163" s="14" t="s">
        <v>168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4" t="s">
        <v>84</v>
      </c>
      <c r="BK163" s="185">
        <f>ROUND(I163*H163,2)</f>
        <v>0</v>
      </c>
      <c r="BL163" s="14" t="s">
        <v>176</v>
      </c>
      <c r="BM163" s="184" t="s">
        <v>3416</v>
      </c>
    </row>
    <row r="164" spans="1:65" s="2" customFormat="1" ht="14.45" customHeight="1">
      <c r="A164" s="31"/>
      <c r="B164" s="32"/>
      <c r="C164" s="172" t="s">
        <v>254</v>
      </c>
      <c r="D164" s="172" t="s">
        <v>163</v>
      </c>
      <c r="E164" s="173" t="s">
        <v>3417</v>
      </c>
      <c r="F164" s="174" t="s">
        <v>3418</v>
      </c>
      <c r="G164" s="175" t="s">
        <v>212</v>
      </c>
      <c r="H164" s="176">
        <v>31.79</v>
      </c>
      <c r="I164" s="177"/>
      <c r="J164" s="178">
        <f>ROUND(I164*H164,2)</f>
        <v>0</v>
      </c>
      <c r="K164" s="174" t="s">
        <v>1</v>
      </c>
      <c r="L164" s="179"/>
      <c r="M164" s="180" t="s">
        <v>1</v>
      </c>
      <c r="N164" s="181" t="s">
        <v>42</v>
      </c>
      <c r="O164" s="68"/>
      <c r="P164" s="182">
        <f>O164*H164</f>
        <v>0</v>
      </c>
      <c r="Q164" s="182">
        <v>2.8000000000000001E-2</v>
      </c>
      <c r="R164" s="182">
        <f>Q164*H164</f>
        <v>0.89012000000000002</v>
      </c>
      <c r="S164" s="182">
        <v>0</v>
      </c>
      <c r="T164" s="18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193</v>
      </c>
      <c r="AT164" s="184" t="s">
        <v>163</v>
      </c>
      <c r="AU164" s="184" t="s">
        <v>86</v>
      </c>
      <c r="AY164" s="14" t="s">
        <v>168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4" t="s">
        <v>84</v>
      </c>
      <c r="BK164" s="185">
        <f>ROUND(I164*H164,2)</f>
        <v>0</v>
      </c>
      <c r="BL164" s="14" t="s">
        <v>176</v>
      </c>
      <c r="BM164" s="184" t="s">
        <v>3419</v>
      </c>
    </row>
    <row r="165" spans="1:65" s="12" customFormat="1" ht="22.9" customHeight="1">
      <c r="B165" s="195"/>
      <c r="C165" s="196"/>
      <c r="D165" s="197" t="s">
        <v>76</v>
      </c>
      <c r="E165" s="209" t="s">
        <v>185</v>
      </c>
      <c r="F165" s="209" t="s">
        <v>3041</v>
      </c>
      <c r="G165" s="196"/>
      <c r="H165" s="196"/>
      <c r="I165" s="199"/>
      <c r="J165" s="210">
        <f>BK165</f>
        <v>0</v>
      </c>
      <c r="K165" s="196"/>
      <c r="L165" s="201"/>
      <c r="M165" s="202"/>
      <c r="N165" s="203"/>
      <c r="O165" s="203"/>
      <c r="P165" s="204">
        <f>P166</f>
        <v>0</v>
      </c>
      <c r="Q165" s="203"/>
      <c r="R165" s="204">
        <f>R166</f>
        <v>2.24471372</v>
      </c>
      <c r="S165" s="203"/>
      <c r="T165" s="205">
        <f>T166</f>
        <v>0</v>
      </c>
      <c r="AR165" s="206" t="s">
        <v>84</v>
      </c>
      <c r="AT165" s="207" t="s">
        <v>76</v>
      </c>
      <c r="AU165" s="207" t="s">
        <v>84</v>
      </c>
      <c r="AY165" s="206" t="s">
        <v>168</v>
      </c>
      <c r="BK165" s="208">
        <f>BK166</f>
        <v>0</v>
      </c>
    </row>
    <row r="166" spans="1:65" s="12" customFormat="1" ht="20.85" customHeight="1">
      <c r="B166" s="195"/>
      <c r="C166" s="196"/>
      <c r="D166" s="197" t="s">
        <v>76</v>
      </c>
      <c r="E166" s="209" t="s">
        <v>409</v>
      </c>
      <c r="F166" s="209" t="s">
        <v>3420</v>
      </c>
      <c r="G166" s="196"/>
      <c r="H166" s="196"/>
      <c r="I166" s="199"/>
      <c r="J166" s="210">
        <f>BK166</f>
        <v>0</v>
      </c>
      <c r="K166" s="196"/>
      <c r="L166" s="201"/>
      <c r="M166" s="202"/>
      <c r="N166" s="203"/>
      <c r="O166" s="203"/>
      <c r="P166" s="204">
        <f>SUM(P167:P180)</f>
        <v>0</v>
      </c>
      <c r="Q166" s="203"/>
      <c r="R166" s="204">
        <f>SUM(R167:R180)</f>
        <v>2.24471372</v>
      </c>
      <c r="S166" s="203"/>
      <c r="T166" s="205">
        <f>SUM(T167:T180)</f>
        <v>0</v>
      </c>
      <c r="AR166" s="206" t="s">
        <v>84</v>
      </c>
      <c r="AT166" s="207" t="s">
        <v>76</v>
      </c>
      <c r="AU166" s="207" t="s">
        <v>86</v>
      </c>
      <c r="AY166" s="206" t="s">
        <v>168</v>
      </c>
      <c r="BK166" s="208">
        <f>SUM(BK167:BK180)</f>
        <v>0</v>
      </c>
    </row>
    <row r="167" spans="1:65" s="2" customFormat="1" ht="24.2" customHeight="1">
      <c r="A167" s="31"/>
      <c r="B167" s="32"/>
      <c r="C167" s="186" t="s">
        <v>258</v>
      </c>
      <c r="D167" s="186" t="s">
        <v>597</v>
      </c>
      <c r="E167" s="187" t="s">
        <v>3421</v>
      </c>
      <c r="F167" s="188" t="s">
        <v>3422</v>
      </c>
      <c r="G167" s="189" t="s">
        <v>1328</v>
      </c>
      <c r="H167" s="190">
        <v>85.733000000000004</v>
      </c>
      <c r="I167" s="191"/>
      <c r="J167" s="192">
        <f t="shared" ref="J167:J180" si="20">ROUND(I167*H167,2)</f>
        <v>0</v>
      </c>
      <c r="K167" s="188" t="s">
        <v>1</v>
      </c>
      <c r="L167" s="36"/>
      <c r="M167" s="193" t="s">
        <v>1</v>
      </c>
      <c r="N167" s="194" t="s">
        <v>42</v>
      </c>
      <c r="O167" s="68"/>
      <c r="P167" s="182">
        <f t="shared" ref="P167:P180" si="21">O167*H167</f>
        <v>0</v>
      </c>
      <c r="Q167" s="182">
        <v>4.3800000000000002E-3</v>
      </c>
      <c r="R167" s="182">
        <f t="shared" ref="R167:R180" si="22">Q167*H167</f>
        <v>0.37551054000000006</v>
      </c>
      <c r="S167" s="182">
        <v>0</v>
      </c>
      <c r="T167" s="183">
        <f t="shared" ref="T167:T180" si="23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176</v>
      </c>
      <c r="AT167" s="184" t="s">
        <v>597</v>
      </c>
      <c r="AU167" s="184" t="s">
        <v>94</v>
      </c>
      <c r="AY167" s="14" t="s">
        <v>168</v>
      </c>
      <c r="BE167" s="185">
        <f t="shared" ref="BE167:BE180" si="24">IF(N167="základní",J167,0)</f>
        <v>0</v>
      </c>
      <c r="BF167" s="185">
        <f t="shared" ref="BF167:BF180" si="25">IF(N167="snížená",J167,0)</f>
        <v>0</v>
      </c>
      <c r="BG167" s="185">
        <f t="shared" ref="BG167:BG180" si="26">IF(N167="zákl. přenesená",J167,0)</f>
        <v>0</v>
      </c>
      <c r="BH167" s="185">
        <f t="shared" ref="BH167:BH180" si="27">IF(N167="sníž. přenesená",J167,0)</f>
        <v>0</v>
      </c>
      <c r="BI167" s="185">
        <f t="shared" ref="BI167:BI180" si="28">IF(N167="nulová",J167,0)</f>
        <v>0</v>
      </c>
      <c r="BJ167" s="14" t="s">
        <v>84</v>
      </c>
      <c r="BK167" s="185">
        <f t="shared" ref="BK167:BK180" si="29">ROUND(I167*H167,2)</f>
        <v>0</v>
      </c>
      <c r="BL167" s="14" t="s">
        <v>176</v>
      </c>
      <c r="BM167" s="184" t="s">
        <v>3423</v>
      </c>
    </row>
    <row r="168" spans="1:65" s="2" customFormat="1" ht="24.2" customHeight="1">
      <c r="A168" s="31"/>
      <c r="B168" s="32"/>
      <c r="C168" s="186" t="s">
        <v>262</v>
      </c>
      <c r="D168" s="186" t="s">
        <v>597</v>
      </c>
      <c r="E168" s="187" t="s">
        <v>3424</v>
      </c>
      <c r="F168" s="188" t="s">
        <v>3425</v>
      </c>
      <c r="G168" s="189" t="s">
        <v>1328</v>
      </c>
      <c r="H168" s="190">
        <v>34.97</v>
      </c>
      <c r="I168" s="191"/>
      <c r="J168" s="192">
        <f t="shared" si="20"/>
        <v>0</v>
      </c>
      <c r="K168" s="188" t="s">
        <v>1</v>
      </c>
      <c r="L168" s="36"/>
      <c r="M168" s="193" t="s">
        <v>1</v>
      </c>
      <c r="N168" s="194" t="s">
        <v>42</v>
      </c>
      <c r="O168" s="68"/>
      <c r="P168" s="182">
        <f t="shared" si="21"/>
        <v>0</v>
      </c>
      <c r="Q168" s="182">
        <v>8.3499999999999998E-3</v>
      </c>
      <c r="R168" s="182">
        <f t="shared" si="22"/>
        <v>0.29199949999999997</v>
      </c>
      <c r="S168" s="182">
        <v>0</v>
      </c>
      <c r="T168" s="183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176</v>
      </c>
      <c r="AT168" s="184" t="s">
        <v>597</v>
      </c>
      <c r="AU168" s="184" t="s">
        <v>94</v>
      </c>
      <c r="AY168" s="14" t="s">
        <v>168</v>
      </c>
      <c r="BE168" s="185">
        <f t="shared" si="24"/>
        <v>0</v>
      </c>
      <c r="BF168" s="185">
        <f t="shared" si="25"/>
        <v>0</v>
      </c>
      <c r="BG168" s="185">
        <f t="shared" si="26"/>
        <v>0</v>
      </c>
      <c r="BH168" s="185">
        <f t="shared" si="27"/>
        <v>0</v>
      </c>
      <c r="BI168" s="185">
        <f t="shared" si="28"/>
        <v>0</v>
      </c>
      <c r="BJ168" s="14" t="s">
        <v>84</v>
      </c>
      <c r="BK168" s="185">
        <f t="shared" si="29"/>
        <v>0</v>
      </c>
      <c r="BL168" s="14" t="s">
        <v>176</v>
      </c>
      <c r="BM168" s="184" t="s">
        <v>3426</v>
      </c>
    </row>
    <row r="169" spans="1:65" s="2" customFormat="1" ht="37.9" customHeight="1">
      <c r="A169" s="31"/>
      <c r="B169" s="32"/>
      <c r="C169" s="186" t="s">
        <v>266</v>
      </c>
      <c r="D169" s="186" t="s">
        <v>597</v>
      </c>
      <c r="E169" s="187" t="s">
        <v>3427</v>
      </c>
      <c r="F169" s="188" t="s">
        <v>3428</v>
      </c>
      <c r="G169" s="189" t="s">
        <v>1328</v>
      </c>
      <c r="H169" s="190">
        <v>49.8</v>
      </c>
      <c r="I169" s="191"/>
      <c r="J169" s="192">
        <f t="shared" si="20"/>
        <v>0</v>
      </c>
      <c r="K169" s="188" t="s">
        <v>1</v>
      </c>
      <c r="L169" s="36"/>
      <c r="M169" s="193" t="s">
        <v>1</v>
      </c>
      <c r="N169" s="194" t="s">
        <v>42</v>
      </c>
      <c r="O169" s="68"/>
      <c r="P169" s="182">
        <f t="shared" si="21"/>
        <v>0</v>
      </c>
      <c r="Q169" s="182">
        <v>9.3500000000000007E-3</v>
      </c>
      <c r="R169" s="182">
        <f t="shared" si="22"/>
        <v>0.46562999999999999</v>
      </c>
      <c r="S169" s="182">
        <v>0</v>
      </c>
      <c r="T169" s="183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176</v>
      </c>
      <c r="AT169" s="184" t="s">
        <v>597</v>
      </c>
      <c r="AU169" s="184" t="s">
        <v>94</v>
      </c>
      <c r="AY169" s="14" t="s">
        <v>168</v>
      </c>
      <c r="BE169" s="185">
        <f t="shared" si="24"/>
        <v>0</v>
      </c>
      <c r="BF169" s="185">
        <f t="shared" si="25"/>
        <v>0</v>
      </c>
      <c r="BG169" s="185">
        <f t="shared" si="26"/>
        <v>0</v>
      </c>
      <c r="BH169" s="185">
        <f t="shared" si="27"/>
        <v>0</v>
      </c>
      <c r="BI169" s="185">
        <f t="shared" si="28"/>
        <v>0</v>
      </c>
      <c r="BJ169" s="14" t="s">
        <v>84</v>
      </c>
      <c r="BK169" s="185">
        <f t="shared" si="29"/>
        <v>0</v>
      </c>
      <c r="BL169" s="14" t="s">
        <v>176</v>
      </c>
      <c r="BM169" s="184" t="s">
        <v>3429</v>
      </c>
    </row>
    <row r="170" spans="1:65" s="2" customFormat="1" ht="24.2" customHeight="1">
      <c r="A170" s="31"/>
      <c r="B170" s="32"/>
      <c r="C170" s="186" t="s">
        <v>270</v>
      </c>
      <c r="D170" s="186" t="s">
        <v>597</v>
      </c>
      <c r="E170" s="187" t="s">
        <v>3430</v>
      </c>
      <c r="F170" s="188" t="s">
        <v>3431</v>
      </c>
      <c r="G170" s="189" t="s">
        <v>1328</v>
      </c>
      <c r="H170" s="190">
        <v>35</v>
      </c>
      <c r="I170" s="191"/>
      <c r="J170" s="192">
        <f t="shared" si="20"/>
        <v>0</v>
      </c>
      <c r="K170" s="188" t="s">
        <v>1</v>
      </c>
      <c r="L170" s="36"/>
      <c r="M170" s="193" t="s">
        <v>1</v>
      </c>
      <c r="N170" s="194" t="s">
        <v>42</v>
      </c>
      <c r="O170" s="68"/>
      <c r="P170" s="182">
        <f t="shared" si="21"/>
        <v>0</v>
      </c>
      <c r="Q170" s="182">
        <v>6.0000000000000002E-5</v>
      </c>
      <c r="R170" s="182">
        <f t="shared" si="22"/>
        <v>2.0999999999999999E-3</v>
      </c>
      <c r="S170" s="182">
        <v>0</v>
      </c>
      <c r="T170" s="183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176</v>
      </c>
      <c r="AT170" s="184" t="s">
        <v>597</v>
      </c>
      <c r="AU170" s="184" t="s">
        <v>94</v>
      </c>
      <c r="AY170" s="14" t="s">
        <v>168</v>
      </c>
      <c r="BE170" s="185">
        <f t="shared" si="24"/>
        <v>0</v>
      </c>
      <c r="BF170" s="185">
        <f t="shared" si="25"/>
        <v>0</v>
      </c>
      <c r="BG170" s="185">
        <f t="shared" si="26"/>
        <v>0</v>
      </c>
      <c r="BH170" s="185">
        <f t="shared" si="27"/>
        <v>0</v>
      </c>
      <c r="BI170" s="185">
        <f t="shared" si="28"/>
        <v>0</v>
      </c>
      <c r="BJ170" s="14" t="s">
        <v>84</v>
      </c>
      <c r="BK170" s="185">
        <f t="shared" si="29"/>
        <v>0</v>
      </c>
      <c r="BL170" s="14" t="s">
        <v>176</v>
      </c>
      <c r="BM170" s="184" t="s">
        <v>3432</v>
      </c>
    </row>
    <row r="171" spans="1:65" s="2" customFormat="1" ht="24.2" customHeight="1">
      <c r="A171" s="31"/>
      <c r="B171" s="32"/>
      <c r="C171" s="186" t="s">
        <v>274</v>
      </c>
      <c r="D171" s="186" t="s">
        <v>597</v>
      </c>
      <c r="E171" s="187" t="s">
        <v>3433</v>
      </c>
      <c r="F171" s="188" t="s">
        <v>3434</v>
      </c>
      <c r="G171" s="189" t="s">
        <v>1328</v>
      </c>
      <c r="H171" s="190">
        <v>49.8</v>
      </c>
      <c r="I171" s="191"/>
      <c r="J171" s="192">
        <f t="shared" si="20"/>
        <v>0</v>
      </c>
      <c r="K171" s="188" t="s">
        <v>1</v>
      </c>
      <c r="L171" s="36"/>
      <c r="M171" s="193" t="s">
        <v>1</v>
      </c>
      <c r="N171" s="194" t="s">
        <v>42</v>
      </c>
      <c r="O171" s="68"/>
      <c r="P171" s="182">
        <f t="shared" si="21"/>
        <v>0</v>
      </c>
      <c r="Q171" s="182">
        <v>6.0000000000000002E-5</v>
      </c>
      <c r="R171" s="182">
        <f t="shared" si="22"/>
        <v>2.9879999999999998E-3</v>
      </c>
      <c r="S171" s="182">
        <v>0</v>
      </c>
      <c r="T171" s="183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176</v>
      </c>
      <c r="AT171" s="184" t="s">
        <v>597</v>
      </c>
      <c r="AU171" s="184" t="s">
        <v>94</v>
      </c>
      <c r="AY171" s="14" t="s">
        <v>168</v>
      </c>
      <c r="BE171" s="185">
        <f t="shared" si="24"/>
        <v>0</v>
      </c>
      <c r="BF171" s="185">
        <f t="shared" si="25"/>
        <v>0</v>
      </c>
      <c r="BG171" s="185">
        <f t="shared" si="26"/>
        <v>0</v>
      </c>
      <c r="BH171" s="185">
        <f t="shared" si="27"/>
        <v>0</v>
      </c>
      <c r="BI171" s="185">
        <f t="shared" si="28"/>
        <v>0</v>
      </c>
      <c r="BJ171" s="14" t="s">
        <v>84</v>
      </c>
      <c r="BK171" s="185">
        <f t="shared" si="29"/>
        <v>0</v>
      </c>
      <c r="BL171" s="14" t="s">
        <v>176</v>
      </c>
      <c r="BM171" s="184" t="s">
        <v>3435</v>
      </c>
    </row>
    <row r="172" spans="1:65" s="2" customFormat="1" ht="14.45" customHeight="1">
      <c r="A172" s="31"/>
      <c r="B172" s="32"/>
      <c r="C172" s="186" t="s">
        <v>278</v>
      </c>
      <c r="D172" s="186" t="s">
        <v>597</v>
      </c>
      <c r="E172" s="187" t="s">
        <v>3436</v>
      </c>
      <c r="F172" s="188" t="s">
        <v>3437</v>
      </c>
      <c r="G172" s="189" t="s">
        <v>212</v>
      </c>
      <c r="H172" s="190">
        <v>88.1</v>
      </c>
      <c r="I172" s="191"/>
      <c r="J172" s="192">
        <f t="shared" si="20"/>
        <v>0</v>
      </c>
      <c r="K172" s="188" t="s">
        <v>1</v>
      </c>
      <c r="L172" s="36"/>
      <c r="M172" s="193" t="s">
        <v>1</v>
      </c>
      <c r="N172" s="194" t="s">
        <v>42</v>
      </c>
      <c r="O172" s="68"/>
      <c r="P172" s="182">
        <f t="shared" si="21"/>
        <v>0</v>
      </c>
      <c r="Q172" s="182">
        <v>0</v>
      </c>
      <c r="R172" s="182">
        <f t="shared" si="22"/>
        <v>0</v>
      </c>
      <c r="S172" s="182">
        <v>0</v>
      </c>
      <c r="T172" s="183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176</v>
      </c>
      <c r="AT172" s="184" t="s">
        <v>597</v>
      </c>
      <c r="AU172" s="184" t="s">
        <v>94</v>
      </c>
      <c r="AY172" s="14" t="s">
        <v>168</v>
      </c>
      <c r="BE172" s="185">
        <f t="shared" si="24"/>
        <v>0</v>
      </c>
      <c r="BF172" s="185">
        <f t="shared" si="25"/>
        <v>0</v>
      </c>
      <c r="BG172" s="185">
        <f t="shared" si="26"/>
        <v>0</v>
      </c>
      <c r="BH172" s="185">
        <f t="shared" si="27"/>
        <v>0</v>
      </c>
      <c r="BI172" s="185">
        <f t="shared" si="28"/>
        <v>0</v>
      </c>
      <c r="BJ172" s="14" t="s">
        <v>84</v>
      </c>
      <c r="BK172" s="185">
        <f t="shared" si="29"/>
        <v>0</v>
      </c>
      <c r="BL172" s="14" t="s">
        <v>176</v>
      </c>
      <c r="BM172" s="184" t="s">
        <v>3438</v>
      </c>
    </row>
    <row r="173" spans="1:65" s="2" customFormat="1" ht="24.2" customHeight="1">
      <c r="A173" s="31"/>
      <c r="B173" s="32"/>
      <c r="C173" s="186" t="s">
        <v>282</v>
      </c>
      <c r="D173" s="186" t="s">
        <v>597</v>
      </c>
      <c r="E173" s="187" t="s">
        <v>3439</v>
      </c>
      <c r="F173" s="188" t="s">
        <v>3440</v>
      </c>
      <c r="G173" s="189" t="s">
        <v>1328</v>
      </c>
      <c r="H173" s="190">
        <v>10.45</v>
      </c>
      <c r="I173" s="191"/>
      <c r="J173" s="192">
        <f t="shared" si="20"/>
        <v>0</v>
      </c>
      <c r="K173" s="188" t="s">
        <v>1</v>
      </c>
      <c r="L173" s="36"/>
      <c r="M173" s="193" t="s">
        <v>1</v>
      </c>
      <c r="N173" s="194" t="s">
        <v>42</v>
      </c>
      <c r="O173" s="68"/>
      <c r="P173" s="182">
        <f t="shared" si="21"/>
        <v>0</v>
      </c>
      <c r="Q173" s="182">
        <v>6.28E-3</v>
      </c>
      <c r="R173" s="182">
        <f t="shared" si="22"/>
        <v>6.562599999999999E-2</v>
      </c>
      <c r="S173" s="182">
        <v>0</v>
      </c>
      <c r="T173" s="183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176</v>
      </c>
      <c r="AT173" s="184" t="s">
        <v>597</v>
      </c>
      <c r="AU173" s="184" t="s">
        <v>94</v>
      </c>
      <c r="AY173" s="14" t="s">
        <v>168</v>
      </c>
      <c r="BE173" s="185">
        <f t="shared" si="24"/>
        <v>0</v>
      </c>
      <c r="BF173" s="185">
        <f t="shared" si="25"/>
        <v>0</v>
      </c>
      <c r="BG173" s="185">
        <f t="shared" si="26"/>
        <v>0</v>
      </c>
      <c r="BH173" s="185">
        <f t="shared" si="27"/>
        <v>0</v>
      </c>
      <c r="BI173" s="185">
        <f t="shared" si="28"/>
        <v>0</v>
      </c>
      <c r="BJ173" s="14" t="s">
        <v>84</v>
      </c>
      <c r="BK173" s="185">
        <f t="shared" si="29"/>
        <v>0</v>
      </c>
      <c r="BL173" s="14" t="s">
        <v>176</v>
      </c>
      <c r="BM173" s="184" t="s">
        <v>3441</v>
      </c>
    </row>
    <row r="174" spans="1:65" s="2" customFormat="1" ht="24.2" customHeight="1">
      <c r="A174" s="31"/>
      <c r="B174" s="32"/>
      <c r="C174" s="186" t="s">
        <v>286</v>
      </c>
      <c r="D174" s="186" t="s">
        <v>597</v>
      </c>
      <c r="E174" s="187" t="s">
        <v>3442</v>
      </c>
      <c r="F174" s="188" t="s">
        <v>3443</v>
      </c>
      <c r="G174" s="189" t="s">
        <v>1328</v>
      </c>
      <c r="H174" s="190">
        <v>89.376000000000005</v>
      </c>
      <c r="I174" s="191"/>
      <c r="J174" s="192">
        <f t="shared" si="20"/>
        <v>0</v>
      </c>
      <c r="K174" s="188" t="s">
        <v>1</v>
      </c>
      <c r="L174" s="36"/>
      <c r="M174" s="193" t="s">
        <v>1</v>
      </c>
      <c r="N174" s="194" t="s">
        <v>42</v>
      </c>
      <c r="O174" s="68"/>
      <c r="P174" s="182">
        <f t="shared" si="21"/>
        <v>0</v>
      </c>
      <c r="Q174" s="182">
        <v>3.48E-3</v>
      </c>
      <c r="R174" s="182">
        <f t="shared" si="22"/>
        <v>0.31102848</v>
      </c>
      <c r="S174" s="182">
        <v>0</v>
      </c>
      <c r="T174" s="183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176</v>
      </c>
      <c r="AT174" s="184" t="s">
        <v>597</v>
      </c>
      <c r="AU174" s="184" t="s">
        <v>94</v>
      </c>
      <c r="AY174" s="14" t="s">
        <v>168</v>
      </c>
      <c r="BE174" s="185">
        <f t="shared" si="24"/>
        <v>0</v>
      </c>
      <c r="BF174" s="185">
        <f t="shared" si="25"/>
        <v>0</v>
      </c>
      <c r="BG174" s="185">
        <f t="shared" si="26"/>
        <v>0</v>
      </c>
      <c r="BH174" s="185">
        <f t="shared" si="27"/>
        <v>0</v>
      </c>
      <c r="BI174" s="185">
        <f t="shared" si="28"/>
        <v>0</v>
      </c>
      <c r="BJ174" s="14" t="s">
        <v>84</v>
      </c>
      <c r="BK174" s="185">
        <f t="shared" si="29"/>
        <v>0</v>
      </c>
      <c r="BL174" s="14" t="s">
        <v>176</v>
      </c>
      <c r="BM174" s="184" t="s">
        <v>3444</v>
      </c>
    </row>
    <row r="175" spans="1:65" s="2" customFormat="1" ht="24.2" customHeight="1">
      <c r="A175" s="31"/>
      <c r="B175" s="32"/>
      <c r="C175" s="186" t="s">
        <v>290</v>
      </c>
      <c r="D175" s="186" t="s">
        <v>597</v>
      </c>
      <c r="E175" s="187" t="s">
        <v>3445</v>
      </c>
      <c r="F175" s="188" t="s">
        <v>3446</v>
      </c>
      <c r="G175" s="189" t="s">
        <v>1328</v>
      </c>
      <c r="H175" s="190">
        <v>15.33</v>
      </c>
      <c r="I175" s="191"/>
      <c r="J175" s="192">
        <f t="shared" si="20"/>
        <v>0</v>
      </c>
      <c r="K175" s="188" t="s">
        <v>1</v>
      </c>
      <c r="L175" s="36"/>
      <c r="M175" s="193" t="s">
        <v>1</v>
      </c>
      <c r="N175" s="194" t="s">
        <v>42</v>
      </c>
      <c r="O175" s="68"/>
      <c r="P175" s="182">
        <f t="shared" si="21"/>
        <v>0</v>
      </c>
      <c r="Q175" s="182">
        <v>0</v>
      </c>
      <c r="R175" s="182">
        <f t="shared" si="22"/>
        <v>0</v>
      </c>
      <c r="S175" s="182">
        <v>0</v>
      </c>
      <c r="T175" s="183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176</v>
      </c>
      <c r="AT175" s="184" t="s">
        <v>597</v>
      </c>
      <c r="AU175" s="184" t="s">
        <v>94</v>
      </c>
      <c r="AY175" s="14" t="s">
        <v>168</v>
      </c>
      <c r="BE175" s="185">
        <f t="shared" si="24"/>
        <v>0</v>
      </c>
      <c r="BF175" s="185">
        <f t="shared" si="25"/>
        <v>0</v>
      </c>
      <c r="BG175" s="185">
        <f t="shared" si="26"/>
        <v>0</v>
      </c>
      <c r="BH175" s="185">
        <f t="shared" si="27"/>
        <v>0</v>
      </c>
      <c r="BI175" s="185">
        <f t="shared" si="28"/>
        <v>0</v>
      </c>
      <c r="BJ175" s="14" t="s">
        <v>84</v>
      </c>
      <c r="BK175" s="185">
        <f t="shared" si="29"/>
        <v>0</v>
      </c>
      <c r="BL175" s="14" t="s">
        <v>176</v>
      </c>
      <c r="BM175" s="184" t="s">
        <v>3447</v>
      </c>
    </row>
    <row r="176" spans="1:65" s="2" customFormat="1" ht="24.2" customHeight="1">
      <c r="A176" s="31"/>
      <c r="B176" s="32"/>
      <c r="C176" s="172" t="s">
        <v>294</v>
      </c>
      <c r="D176" s="172" t="s">
        <v>163</v>
      </c>
      <c r="E176" s="173" t="s">
        <v>3448</v>
      </c>
      <c r="F176" s="174" t="s">
        <v>3449</v>
      </c>
      <c r="G176" s="175" t="s">
        <v>1328</v>
      </c>
      <c r="H176" s="176">
        <v>36.75</v>
      </c>
      <c r="I176" s="177"/>
      <c r="J176" s="178">
        <f t="shared" si="20"/>
        <v>0</v>
      </c>
      <c r="K176" s="174" t="s">
        <v>1</v>
      </c>
      <c r="L176" s="179"/>
      <c r="M176" s="180" t="s">
        <v>1</v>
      </c>
      <c r="N176" s="181" t="s">
        <v>42</v>
      </c>
      <c r="O176" s="68"/>
      <c r="P176" s="182">
        <f t="shared" si="21"/>
        <v>0</v>
      </c>
      <c r="Q176" s="182">
        <v>2.3999999999999998E-3</v>
      </c>
      <c r="R176" s="182">
        <f t="shared" si="22"/>
        <v>8.8199999999999987E-2</v>
      </c>
      <c r="S176" s="182">
        <v>0</v>
      </c>
      <c r="T176" s="183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193</v>
      </c>
      <c r="AT176" s="184" t="s">
        <v>163</v>
      </c>
      <c r="AU176" s="184" t="s">
        <v>94</v>
      </c>
      <c r="AY176" s="14" t="s">
        <v>168</v>
      </c>
      <c r="BE176" s="185">
        <f t="shared" si="24"/>
        <v>0</v>
      </c>
      <c r="BF176" s="185">
        <f t="shared" si="25"/>
        <v>0</v>
      </c>
      <c r="BG176" s="185">
        <f t="shared" si="26"/>
        <v>0</v>
      </c>
      <c r="BH176" s="185">
        <f t="shared" si="27"/>
        <v>0</v>
      </c>
      <c r="BI176" s="185">
        <f t="shared" si="28"/>
        <v>0</v>
      </c>
      <c r="BJ176" s="14" t="s">
        <v>84</v>
      </c>
      <c r="BK176" s="185">
        <f t="shared" si="29"/>
        <v>0</v>
      </c>
      <c r="BL176" s="14" t="s">
        <v>176</v>
      </c>
      <c r="BM176" s="184" t="s">
        <v>3450</v>
      </c>
    </row>
    <row r="177" spans="1:65" s="2" customFormat="1" ht="24.2" customHeight="1">
      <c r="A177" s="31"/>
      <c r="B177" s="32"/>
      <c r="C177" s="172" t="s">
        <v>298</v>
      </c>
      <c r="D177" s="172" t="s">
        <v>163</v>
      </c>
      <c r="E177" s="173" t="s">
        <v>3451</v>
      </c>
      <c r="F177" s="174" t="s">
        <v>3452</v>
      </c>
      <c r="G177" s="175" t="s">
        <v>1328</v>
      </c>
      <c r="H177" s="176">
        <v>52.5</v>
      </c>
      <c r="I177" s="177"/>
      <c r="J177" s="178">
        <f t="shared" si="20"/>
        <v>0</v>
      </c>
      <c r="K177" s="174" t="s">
        <v>1</v>
      </c>
      <c r="L177" s="179"/>
      <c r="M177" s="180" t="s">
        <v>1</v>
      </c>
      <c r="N177" s="181" t="s">
        <v>42</v>
      </c>
      <c r="O177" s="68"/>
      <c r="P177" s="182">
        <f t="shared" si="21"/>
        <v>0</v>
      </c>
      <c r="Q177" s="182">
        <v>1.2E-2</v>
      </c>
      <c r="R177" s="182">
        <f t="shared" si="22"/>
        <v>0.63</v>
      </c>
      <c r="S177" s="182">
        <v>0</v>
      </c>
      <c r="T177" s="183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193</v>
      </c>
      <c r="AT177" s="184" t="s">
        <v>163</v>
      </c>
      <c r="AU177" s="184" t="s">
        <v>94</v>
      </c>
      <c r="AY177" s="14" t="s">
        <v>168</v>
      </c>
      <c r="BE177" s="185">
        <f t="shared" si="24"/>
        <v>0</v>
      </c>
      <c r="BF177" s="185">
        <f t="shared" si="25"/>
        <v>0</v>
      </c>
      <c r="BG177" s="185">
        <f t="shared" si="26"/>
        <v>0</v>
      </c>
      <c r="BH177" s="185">
        <f t="shared" si="27"/>
        <v>0</v>
      </c>
      <c r="BI177" s="185">
        <f t="shared" si="28"/>
        <v>0</v>
      </c>
      <c r="BJ177" s="14" t="s">
        <v>84</v>
      </c>
      <c r="BK177" s="185">
        <f t="shared" si="29"/>
        <v>0</v>
      </c>
      <c r="BL177" s="14" t="s">
        <v>176</v>
      </c>
      <c r="BM177" s="184" t="s">
        <v>3453</v>
      </c>
    </row>
    <row r="178" spans="1:65" s="2" customFormat="1" ht="14.45" customHeight="1">
      <c r="A178" s="31"/>
      <c r="B178" s="32"/>
      <c r="C178" s="172" t="s">
        <v>302</v>
      </c>
      <c r="D178" s="172" t="s">
        <v>163</v>
      </c>
      <c r="E178" s="173" t="s">
        <v>3454</v>
      </c>
      <c r="F178" s="174" t="s">
        <v>3455</v>
      </c>
      <c r="G178" s="175" t="s">
        <v>212</v>
      </c>
      <c r="H178" s="176">
        <v>50.76</v>
      </c>
      <c r="I178" s="177"/>
      <c r="J178" s="178">
        <f t="shared" si="20"/>
        <v>0</v>
      </c>
      <c r="K178" s="174" t="s">
        <v>1</v>
      </c>
      <c r="L178" s="179"/>
      <c r="M178" s="180" t="s">
        <v>1</v>
      </c>
      <c r="N178" s="181" t="s">
        <v>42</v>
      </c>
      <c r="O178" s="68"/>
      <c r="P178" s="182">
        <f t="shared" si="21"/>
        <v>0</v>
      </c>
      <c r="Q178" s="182">
        <v>3.0000000000000001E-5</v>
      </c>
      <c r="R178" s="182">
        <f t="shared" si="22"/>
        <v>1.5227999999999999E-3</v>
      </c>
      <c r="S178" s="182">
        <v>0</v>
      </c>
      <c r="T178" s="183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193</v>
      </c>
      <c r="AT178" s="184" t="s">
        <v>163</v>
      </c>
      <c r="AU178" s="184" t="s">
        <v>94</v>
      </c>
      <c r="AY178" s="14" t="s">
        <v>168</v>
      </c>
      <c r="BE178" s="185">
        <f t="shared" si="24"/>
        <v>0</v>
      </c>
      <c r="BF178" s="185">
        <f t="shared" si="25"/>
        <v>0</v>
      </c>
      <c r="BG178" s="185">
        <f t="shared" si="26"/>
        <v>0</v>
      </c>
      <c r="BH178" s="185">
        <f t="shared" si="27"/>
        <v>0</v>
      </c>
      <c r="BI178" s="185">
        <f t="shared" si="28"/>
        <v>0</v>
      </c>
      <c r="BJ178" s="14" t="s">
        <v>84</v>
      </c>
      <c r="BK178" s="185">
        <f t="shared" si="29"/>
        <v>0</v>
      </c>
      <c r="BL178" s="14" t="s">
        <v>176</v>
      </c>
      <c r="BM178" s="184" t="s">
        <v>3456</v>
      </c>
    </row>
    <row r="179" spans="1:65" s="2" customFormat="1" ht="24.2" customHeight="1">
      <c r="A179" s="31"/>
      <c r="B179" s="32"/>
      <c r="C179" s="172" t="s">
        <v>306</v>
      </c>
      <c r="D179" s="172" t="s">
        <v>163</v>
      </c>
      <c r="E179" s="173" t="s">
        <v>3457</v>
      </c>
      <c r="F179" s="174" t="s">
        <v>3458</v>
      </c>
      <c r="G179" s="175" t="s">
        <v>212</v>
      </c>
      <c r="H179" s="176">
        <v>33.96</v>
      </c>
      <c r="I179" s="177"/>
      <c r="J179" s="178">
        <f t="shared" si="20"/>
        <v>0</v>
      </c>
      <c r="K179" s="174" t="s">
        <v>1</v>
      </c>
      <c r="L179" s="179"/>
      <c r="M179" s="180" t="s">
        <v>1</v>
      </c>
      <c r="N179" s="181" t="s">
        <v>42</v>
      </c>
      <c r="O179" s="68"/>
      <c r="P179" s="182">
        <f t="shared" si="21"/>
        <v>0</v>
      </c>
      <c r="Q179" s="182">
        <v>4.0000000000000003E-5</v>
      </c>
      <c r="R179" s="182">
        <f t="shared" si="22"/>
        <v>1.3584000000000001E-3</v>
      </c>
      <c r="S179" s="182">
        <v>0</v>
      </c>
      <c r="T179" s="183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193</v>
      </c>
      <c r="AT179" s="184" t="s">
        <v>163</v>
      </c>
      <c r="AU179" s="184" t="s">
        <v>94</v>
      </c>
      <c r="AY179" s="14" t="s">
        <v>168</v>
      </c>
      <c r="BE179" s="185">
        <f t="shared" si="24"/>
        <v>0</v>
      </c>
      <c r="BF179" s="185">
        <f t="shared" si="25"/>
        <v>0</v>
      </c>
      <c r="BG179" s="185">
        <f t="shared" si="26"/>
        <v>0</v>
      </c>
      <c r="BH179" s="185">
        <f t="shared" si="27"/>
        <v>0</v>
      </c>
      <c r="BI179" s="185">
        <f t="shared" si="28"/>
        <v>0</v>
      </c>
      <c r="BJ179" s="14" t="s">
        <v>84</v>
      </c>
      <c r="BK179" s="185">
        <f t="shared" si="29"/>
        <v>0</v>
      </c>
      <c r="BL179" s="14" t="s">
        <v>176</v>
      </c>
      <c r="BM179" s="184" t="s">
        <v>3459</v>
      </c>
    </row>
    <row r="180" spans="1:65" s="2" customFormat="1" ht="14.45" customHeight="1">
      <c r="A180" s="31"/>
      <c r="B180" s="32"/>
      <c r="C180" s="172" t="s">
        <v>310</v>
      </c>
      <c r="D180" s="172" t="s">
        <v>163</v>
      </c>
      <c r="E180" s="173" t="s">
        <v>3460</v>
      </c>
      <c r="F180" s="174" t="s">
        <v>3461</v>
      </c>
      <c r="G180" s="175" t="s">
        <v>212</v>
      </c>
      <c r="H180" s="176">
        <v>17.5</v>
      </c>
      <c r="I180" s="177"/>
      <c r="J180" s="178">
        <f t="shared" si="20"/>
        <v>0</v>
      </c>
      <c r="K180" s="174" t="s">
        <v>1</v>
      </c>
      <c r="L180" s="179"/>
      <c r="M180" s="180" t="s">
        <v>1</v>
      </c>
      <c r="N180" s="181" t="s">
        <v>42</v>
      </c>
      <c r="O180" s="68"/>
      <c r="P180" s="182">
        <f t="shared" si="21"/>
        <v>0</v>
      </c>
      <c r="Q180" s="182">
        <v>5.0000000000000001E-4</v>
      </c>
      <c r="R180" s="182">
        <f t="shared" si="22"/>
        <v>8.7500000000000008E-3</v>
      </c>
      <c r="S180" s="182">
        <v>0</v>
      </c>
      <c r="T180" s="183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193</v>
      </c>
      <c r="AT180" s="184" t="s">
        <v>163</v>
      </c>
      <c r="AU180" s="184" t="s">
        <v>94</v>
      </c>
      <c r="AY180" s="14" t="s">
        <v>168</v>
      </c>
      <c r="BE180" s="185">
        <f t="shared" si="24"/>
        <v>0</v>
      </c>
      <c r="BF180" s="185">
        <f t="shared" si="25"/>
        <v>0</v>
      </c>
      <c r="BG180" s="185">
        <f t="shared" si="26"/>
        <v>0</v>
      </c>
      <c r="BH180" s="185">
        <f t="shared" si="27"/>
        <v>0</v>
      </c>
      <c r="BI180" s="185">
        <f t="shared" si="28"/>
        <v>0</v>
      </c>
      <c r="BJ180" s="14" t="s">
        <v>84</v>
      </c>
      <c r="BK180" s="185">
        <f t="shared" si="29"/>
        <v>0</v>
      </c>
      <c r="BL180" s="14" t="s">
        <v>176</v>
      </c>
      <c r="BM180" s="184" t="s">
        <v>3462</v>
      </c>
    </row>
    <row r="181" spans="1:65" s="12" customFormat="1" ht="22.9" customHeight="1">
      <c r="B181" s="195"/>
      <c r="C181" s="196"/>
      <c r="D181" s="197" t="s">
        <v>76</v>
      </c>
      <c r="E181" s="209" t="s">
        <v>197</v>
      </c>
      <c r="F181" s="209" t="s">
        <v>3078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P182</f>
        <v>0</v>
      </c>
      <c r="Q181" s="203"/>
      <c r="R181" s="204">
        <f>R182</f>
        <v>0</v>
      </c>
      <c r="S181" s="203"/>
      <c r="T181" s="205">
        <f>T182</f>
        <v>0</v>
      </c>
      <c r="AR181" s="206" t="s">
        <v>84</v>
      </c>
      <c r="AT181" s="207" t="s">
        <v>76</v>
      </c>
      <c r="AU181" s="207" t="s">
        <v>84</v>
      </c>
      <c r="AY181" s="206" t="s">
        <v>168</v>
      </c>
      <c r="BK181" s="208">
        <f>BK182</f>
        <v>0</v>
      </c>
    </row>
    <row r="182" spans="1:65" s="12" customFormat="1" ht="20.85" customHeight="1">
      <c r="B182" s="195"/>
      <c r="C182" s="196"/>
      <c r="D182" s="197" t="s">
        <v>76</v>
      </c>
      <c r="E182" s="209" t="s">
        <v>1869</v>
      </c>
      <c r="F182" s="209" t="s">
        <v>3147</v>
      </c>
      <c r="G182" s="196"/>
      <c r="H182" s="196"/>
      <c r="I182" s="199"/>
      <c r="J182" s="210">
        <f>BK182</f>
        <v>0</v>
      </c>
      <c r="K182" s="196"/>
      <c r="L182" s="201"/>
      <c r="M182" s="202"/>
      <c r="N182" s="203"/>
      <c r="O182" s="203"/>
      <c r="P182" s="204">
        <f>P183</f>
        <v>0</v>
      </c>
      <c r="Q182" s="203"/>
      <c r="R182" s="204">
        <f>R183</f>
        <v>0</v>
      </c>
      <c r="S182" s="203"/>
      <c r="T182" s="205">
        <f>T183</f>
        <v>0</v>
      </c>
      <c r="AR182" s="206" t="s">
        <v>84</v>
      </c>
      <c r="AT182" s="207" t="s">
        <v>76</v>
      </c>
      <c r="AU182" s="207" t="s">
        <v>86</v>
      </c>
      <c r="AY182" s="206" t="s">
        <v>168</v>
      </c>
      <c r="BK182" s="208">
        <f>BK183</f>
        <v>0</v>
      </c>
    </row>
    <row r="183" spans="1:65" s="2" customFormat="1" ht="24.2" customHeight="1">
      <c r="A183" s="31"/>
      <c r="B183" s="32"/>
      <c r="C183" s="186" t="s">
        <v>314</v>
      </c>
      <c r="D183" s="186" t="s">
        <v>597</v>
      </c>
      <c r="E183" s="187" t="s">
        <v>3463</v>
      </c>
      <c r="F183" s="188" t="s">
        <v>3464</v>
      </c>
      <c r="G183" s="189" t="s">
        <v>1162</v>
      </c>
      <c r="H183" s="190">
        <v>137.89500000000001</v>
      </c>
      <c r="I183" s="191"/>
      <c r="J183" s="192">
        <f>ROUND(I183*H183,2)</f>
        <v>0</v>
      </c>
      <c r="K183" s="188" t="s">
        <v>1</v>
      </c>
      <c r="L183" s="36"/>
      <c r="M183" s="193" t="s">
        <v>1</v>
      </c>
      <c r="N183" s="194" t="s">
        <v>42</v>
      </c>
      <c r="O183" s="68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176</v>
      </c>
      <c r="AT183" s="184" t="s">
        <v>597</v>
      </c>
      <c r="AU183" s="184" t="s">
        <v>94</v>
      </c>
      <c r="AY183" s="14" t="s">
        <v>168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4" t="s">
        <v>84</v>
      </c>
      <c r="BK183" s="185">
        <f>ROUND(I183*H183,2)</f>
        <v>0</v>
      </c>
      <c r="BL183" s="14" t="s">
        <v>176</v>
      </c>
      <c r="BM183" s="184" t="s">
        <v>3465</v>
      </c>
    </row>
    <row r="184" spans="1:65" s="12" customFormat="1" ht="22.9" customHeight="1">
      <c r="B184" s="195"/>
      <c r="C184" s="196"/>
      <c r="D184" s="197" t="s">
        <v>76</v>
      </c>
      <c r="E184" s="209" t="s">
        <v>2834</v>
      </c>
      <c r="F184" s="209" t="s">
        <v>3466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SUM(P185:P187)</f>
        <v>0</v>
      </c>
      <c r="Q184" s="203"/>
      <c r="R184" s="204">
        <f>SUM(R185:R187)</f>
        <v>0</v>
      </c>
      <c r="S184" s="203"/>
      <c r="T184" s="205">
        <f>SUM(T185:T187)</f>
        <v>0</v>
      </c>
      <c r="AR184" s="206" t="s">
        <v>84</v>
      </c>
      <c r="AT184" s="207" t="s">
        <v>76</v>
      </c>
      <c r="AU184" s="207" t="s">
        <v>84</v>
      </c>
      <c r="AY184" s="206" t="s">
        <v>168</v>
      </c>
      <c r="BK184" s="208">
        <f>SUM(BK185:BK187)</f>
        <v>0</v>
      </c>
    </row>
    <row r="185" spans="1:65" s="2" customFormat="1" ht="24.2" customHeight="1">
      <c r="A185" s="31"/>
      <c r="B185" s="32"/>
      <c r="C185" s="186" t="s">
        <v>318</v>
      </c>
      <c r="D185" s="186" t="s">
        <v>597</v>
      </c>
      <c r="E185" s="187" t="s">
        <v>3467</v>
      </c>
      <c r="F185" s="188" t="s">
        <v>3468</v>
      </c>
      <c r="G185" s="189" t="s">
        <v>1328</v>
      </c>
      <c r="H185" s="190">
        <v>95.48</v>
      </c>
      <c r="I185" s="191"/>
      <c r="J185" s="192">
        <f>ROUND(I185*H185,2)</f>
        <v>0</v>
      </c>
      <c r="K185" s="188" t="s">
        <v>1</v>
      </c>
      <c r="L185" s="36"/>
      <c r="M185" s="193" t="s">
        <v>1</v>
      </c>
      <c r="N185" s="194" t="s">
        <v>42</v>
      </c>
      <c r="O185" s="68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176</v>
      </c>
      <c r="AT185" s="184" t="s">
        <v>597</v>
      </c>
      <c r="AU185" s="184" t="s">
        <v>86</v>
      </c>
      <c r="AY185" s="14" t="s">
        <v>168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4" t="s">
        <v>84</v>
      </c>
      <c r="BK185" s="185">
        <f>ROUND(I185*H185,2)</f>
        <v>0</v>
      </c>
      <c r="BL185" s="14" t="s">
        <v>176</v>
      </c>
      <c r="BM185" s="184" t="s">
        <v>3469</v>
      </c>
    </row>
    <row r="186" spans="1:65" s="2" customFormat="1" ht="24.2" customHeight="1">
      <c r="A186" s="31"/>
      <c r="B186" s="32"/>
      <c r="C186" s="186" t="s">
        <v>322</v>
      </c>
      <c r="D186" s="186" t="s">
        <v>597</v>
      </c>
      <c r="E186" s="187" t="s">
        <v>3470</v>
      </c>
      <c r="F186" s="188" t="s">
        <v>3471</v>
      </c>
      <c r="G186" s="189" t="s">
        <v>1328</v>
      </c>
      <c r="H186" s="190">
        <v>2864.4</v>
      </c>
      <c r="I186" s="191"/>
      <c r="J186" s="192">
        <f>ROUND(I186*H186,2)</f>
        <v>0</v>
      </c>
      <c r="K186" s="188" t="s">
        <v>1</v>
      </c>
      <c r="L186" s="36"/>
      <c r="M186" s="193" t="s">
        <v>1</v>
      </c>
      <c r="N186" s="194" t="s">
        <v>42</v>
      </c>
      <c r="O186" s="68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176</v>
      </c>
      <c r="AT186" s="184" t="s">
        <v>597</v>
      </c>
      <c r="AU186" s="184" t="s">
        <v>86</v>
      </c>
      <c r="AY186" s="14" t="s">
        <v>168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4" t="s">
        <v>84</v>
      </c>
      <c r="BK186" s="185">
        <f>ROUND(I186*H186,2)</f>
        <v>0</v>
      </c>
      <c r="BL186" s="14" t="s">
        <v>176</v>
      </c>
      <c r="BM186" s="184" t="s">
        <v>3472</v>
      </c>
    </row>
    <row r="187" spans="1:65" s="2" customFormat="1" ht="24.2" customHeight="1">
      <c r="A187" s="31"/>
      <c r="B187" s="32"/>
      <c r="C187" s="186" t="s">
        <v>326</v>
      </c>
      <c r="D187" s="186" t="s">
        <v>597</v>
      </c>
      <c r="E187" s="187" t="s">
        <v>3473</v>
      </c>
      <c r="F187" s="188" t="s">
        <v>3474</v>
      </c>
      <c r="G187" s="189" t="s">
        <v>1328</v>
      </c>
      <c r="H187" s="190">
        <v>95.48</v>
      </c>
      <c r="I187" s="191"/>
      <c r="J187" s="192">
        <f>ROUND(I187*H187,2)</f>
        <v>0</v>
      </c>
      <c r="K187" s="188" t="s">
        <v>1</v>
      </c>
      <c r="L187" s="36"/>
      <c r="M187" s="193" t="s">
        <v>1</v>
      </c>
      <c r="N187" s="194" t="s">
        <v>42</v>
      </c>
      <c r="O187" s="68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176</v>
      </c>
      <c r="AT187" s="184" t="s">
        <v>597</v>
      </c>
      <c r="AU187" s="184" t="s">
        <v>86</v>
      </c>
      <c r="AY187" s="14" t="s">
        <v>168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4" t="s">
        <v>84</v>
      </c>
      <c r="BK187" s="185">
        <f>ROUND(I187*H187,2)</f>
        <v>0</v>
      </c>
      <c r="BL187" s="14" t="s">
        <v>176</v>
      </c>
      <c r="BM187" s="184" t="s">
        <v>3475</v>
      </c>
    </row>
    <row r="188" spans="1:65" s="12" customFormat="1" ht="22.9" customHeight="1">
      <c r="B188" s="195"/>
      <c r="C188" s="196"/>
      <c r="D188" s="197" t="s">
        <v>76</v>
      </c>
      <c r="E188" s="209" t="s">
        <v>1859</v>
      </c>
      <c r="F188" s="209" t="s">
        <v>3088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SUM(P189:P191)</f>
        <v>0</v>
      </c>
      <c r="Q188" s="203"/>
      <c r="R188" s="204">
        <f>SUM(R189:R191)</f>
        <v>1.292E-3</v>
      </c>
      <c r="S188" s="203"/>
      <c r="T188" s="205">
        <f>SUM(T189:T191)</f>
        <v>0</v>
      </c>
      <c r="AR188" s="206" t="s">
        <v>84</v>
      </c>
      <c r="AT188" s="207" t="s">
        <v>76</v>
      </c>
      <c r="AU188" s="207" t="s">
        <v>84</v>
      </c>
      <c r="AY188" s="206" t="s">
        <v>168</v>
      </c>
      <c r="BK188" s="208">
        <f>SUM(BK189:BK191)</f>
        <v>0</v>
      </c>
    </row>
    <row r="189" spans="1:65" s="2" customFormat="1" ht="24.2" customHeight="1">
      <c r="A189" s="31"/>
      <c r="B189" s="32"/>
      <c r="C189" s="186" t="s">
        <v>330</v>
      </c>
      <c r="D189" s="186" t="s">
        <v>597</v>
      </c>
      <c r="E189" s="187" t="s">
        <v>3476</v>
      </c>
      <c r="F189" s="188" t="s">
        <v>3477</v>
      </c>
      <c r="G189" s="189" t="s">
        <v>1328</v>
      </c>
      <c r="H189" s="190">
        <v>32.299999999999997</v>
      </c>
      <c r="I189" s="191"/>
      <c r="J189" s="192">
        <f>ROUND(I189*H189,2)</f>
        <v>0</v>
      </c>
      <c r="K189" s="188" t="s">
        <v>1</v>
      </c>
      <c r="L189" s="36"/>
      <c r="M189" s="193" t="s">
        <v>1</v>
      </c>
      <c r="N189" s="194" t="s">
        <v>42</v>
      </c>
      <c r="O189" s="68"/>
      <c r="P189" s="182">
        <f>O189*H189</f>
        <v>0</v>
      </c>
      <c r="Q189" s="182">
        <v>4.0000000000000003E-5</v>
      </c>
      <c r="R189" s="182">
        <f>Q189*H189</f>
        <v>1.292E-3</v>
      </c>
      <c r="S189" s="182">
        <v>0</v>
      </c>
      <c r="T189" s="18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176</v>
      </c>
      <c r="AT189" s="184" t="s">
        <v>597</v>
      </c>
      <c r="AU189" s="184" t="s">
        <v>86</v>
      </c>
      <c r="AY189" s="14" t="s">
        <v>168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4" t="s">
        <v>84</v>
      </c>
      <c r="BK189" s="185">
        <f>ROUND(I189*H189,2)</f>
        <v>0</v>
      </c>
      <c r="BL189" s="14" t="s">
        <v>176</v>
      </c>
      <c r="BM189" s="184" t="s">
        <v>3478</v>
      </c>
    </row>
    <row r="190" spans="1:65" s="2" customFormat="1" ht="24.2" customHeight="1">
      <c r="A190" s="31"/>
      <c r="B190" s="32"/>
      <c r="C190" s="186" t="s">
        <v>334</v>
      </c>
      <c r="D190" s="186" t="s">
        <v>597</v>
      </c>
      <c r="E190" s="187" t="s">
        <v>3479</v>
      </c>
      <c r="F190" s="188" t="s">
        <v>3480</v>
      </c>
      <c r="G190" s="189" t="s">
        <v>1963</v>
      </c>
      <c r="H190" s="190">
        <v>1</v>
      </c>
      <c r="I190" s="191"/>
      <c r="J190" s="192">
        <f>ROUND(I190*H190,2)</f>
        <v>0</v>
      </c>
      <c r="K190" s="188" t="s">
        <v>1</v>
      </c>
      <c r="L190" s="36"/>
      <c r="M190" s="193" t="s">
        <v>1</v>
      </c>
      <c r="N190" s="194" t="s">
        <v>42</v>
      </c>
      <c r="O190" s="68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176</v>
      </c>
      <c r="AT190" s="184" t="s">
        <v>597</v>
      </c>
      <c r="AU190" s="184" t="s">
        <v>86</v>
      </c>
      <c r="AY190" s="14" t="s">
        <v>168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4" t="s">
        <v>84</v>
      </c>
      <c r="BK190" s="185">
        <f>ROUND(I190*H190,2)</f>
        <v>0</v>
      </c>
      <c r="BL190" s="14" t="s">
        <v>176</v>
      </c>
      <c r="BM190" s="184" t="s">
        <v>3481</v>
      </c>
    </row>
    <row r="191" spans="1:65" s="2" customFormat="1" ht="14.45" customHeight="1">
      <c r="A191" s="31"/>
      <c r="B191" s="32"/>
      <c r="C191" s="186" t="s">
        <v>338</v>
      </c>
      <c r="D191" s="186" t="s">
        <v>597</v>
      </c>
      <c r="E191" s="187" t="s">
        <v>3482</v>
      </c>
      <c r="F191" s="188" t="s">
        <v>3483</v>
      </c>
      <c r="G191" s="189" t="s">
        <v>715</v>
      </c>
      <c r="H191" s="190">
        <v>40</v>
      </c>
      <c r="I191" s="191"/>
      <c r="J191" s="192">
        <f>ROUND(I191*H191,2)</f>
        <v>0</v>
      </c>
      <c r="K191" s="188" t="s">
        <v>1</v>
      </c>
      <c r="L191" s="36"/>
      <c r="M191" s="193" t="s">
        <v>1</v>
      </c>
      <c r="N191" s="194" t="s">
        <v>42</v>
      </c>
      <c r="O191" s="68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176</v>
      </c>
      <c r="AT191" s="184" t="s">
        <v>597</v>
      </c>
      <c r="AU191" s="184" t="s">
        <v>86</v>
      </c>
      <c r="AY191" s="14" t="s">
        <v>168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4" t="s">
        <v>84</v>
      </c>
      <c r="BK191" s="185">
        <f>ROUND(I191*H191,2)</f>
        <v>0</v>
      </c>
      <c r="BL191" s="14" t="s">
        <v>176</v>
      </c>
      <c r="BM191" s="184" t="s">
        <v>3484</v>
      </c>
    </row>
    <row r="192" spans="1:65" s="12" customFormat="1" ht="25.9" customHeight="1">
      <c r="B192" s="195"/>
      <c r="C192" s="196"/>
      <c r="D192" s="197" t="s">
        <v>76</v>
      </c>
      <c r="E192" s="198" t="s">
        <v>3151</v>
      </c>
      <c r="F192" s="198" t="s">
        <v>3152</v>
      </c>
      <c r="G192" s="196"/>
      <c r="H192" s="196"/>
      <c r="I192" s="199"/>
      <c r="J192" s="200">
        <f>BK192</f>
        <v>0</v>
      </c>
      <c r="K192" s="196"/>
      <c r="L192" s="201"/>
      <c r="M192" s="202"/>
      <c r="N192" s="203"/>
      <c r="O192" s="203"/>
      <c r="P192" s="204">
        <f>P193+P200+P204+P212+P219+P224+P234+P238</f>
        <v>0</v>
      </c>
      <c r="Q192" s="203"/>
      <c r="R192" s="204">
        <f>R193+R200+R204+R212+R219+R224+R234+R238</f>
        <v>5.2777262199999999</v>
      </c>
      <c r="S192" s="203"/>
      <c r="T192" s="205">
        <f>T193+T200+T204+T212+T219+T224+T234+T238</f>
        <v>0</v>
      </c>
      <c r="AR192" s="206" t="s">
        <v>86</v>
      </c>
      <c r="AT192" s="207" t="s">
        <v>76</v>
      </c>
      <c r="AU192" s="207" t="s">
        <v>77</v>
      </c>
      <c r="AY192" s="206" t="s">
        <v>168</v>
      </c>
      <c r="BK192" s="208">
        <f>BK193+BK200+BK204+BK212+BK219+BK224+BK234+BK238</f>
        <v>0</v>
      </c>
    </row>
    <row r="193" spans="1:65" s="12" customFormat="1" ht="22.9" customHeight="1">
      <c r="B193" s="195"/>
      <c r="C193" s="196"/>
      <c r="D193" s="197" t="s">
        <v>76</v>
      </c>
      <c r="E193" s="209" t="s">
        <v>3153</v>
      </c>
      <c r="F193" s="209" t="s">
        <v>3154</v>
      </c>
      <c r="G193" s="196"/>
      <c r="H193" s="196"/>
      <c r="I193" s="199"/>
      <c r="J193" s="210">
        <f>BK193</f>
        <v>0</v>
      </c>
      <c r="K193" s="196"/>
      <c r="L193" s="201"/>
      <c r="M193" s="202"/>
      <c r="N193" s="203"/>
      <c r="O193" s="203"/>
      <c r="P193" s="204">
        <f>SUM(P194:P199)</f>
        <v>0</v>
      </c>
      <c r="Q193" s="203"/>
      <c r="R193" s="204">
        <f>SUM(R194:R199)</f>
        <v>0.6433511999999999</v>
      </c>
      <c r="S193" s="203"/>
      <c r="T193" s="205">
        <f>SUM(T194:T199)</f>
        <v>0</v>
      </c>
      <c r="AR193" s="206" t="s">
        <v>86</v>
      </c>
      <c r="AT193" s="207" t="s">
        <v>76</v>
      </c>
      <c r="AU193" s="207" t="s">
        <v>84</v>
      </c>
      <c r="AY193" s="206" t="s">
        <v>168</v>
      </c>
      <c r="BK193" s="208">
        <f>SUM(BK194:BK199)</f>
        <v>0</v>
      </c>
    </row>
    <row r="194" spans="1:65" s="2" customFormat="1" ht="24.2" customHeight="1">
      <c r="A194" s="31"/>
      <c r="B194" s="32"/>
      <c r="C194" s="186" t="s">
        <v>342</v>
      </c>
      <c r="D194" s="186" t="s">
        <v>597</v>
      </c>
      <c r="E194" s="187" t="s">
        <v>3485</v>
      </c>
      <c r="F194" s="188" t="s">
        <v>3486</v>
      </c>
      <c r="G194" s="189" t="s">
        <v>1328</v>
      </c>
      <c r="H194" s="190">
        <v>112.8</v>
      </c>
      <c r="I194" s="191"/>
      <c r="J194" s="192">
        <f t="shared" ref="J194:J199" si="30">ROUND(I194*H194,2)</f>
        <v>0</v>
      </c>
      <c r="K194" s="188" t="s">
        <v>1</v>
      </c>
      <c r="L194" s="36"/>
      <c r="M194" s="193" t="s">
        <v>1</v>
      </c>
      <c r="N194" s="194" t="s">
        <v>42</v>
      </c>
      <c r="O194" s="68"/>
      <c r="P194" s="182">
        <f t="shared" ref="P194:P199" si="31">O194*H194</f>
        <v>0</v>
      </c>
      <c r="Q194" s="182">
        <v>1E-4</v>
      </c>
      <c r="R194" s="182">
        <f t="shared" ref="R194:R199" si="32">Q194*H194</f>
        <v>1.128E-2</v>
      </c>
      <c r="S194" s="182">
        <v>0</v>
      </c>
      <c r="T194" s="183">
        <f t="shared" ref="T194:T199" si="3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176</v>
      </c>
      <c r="AT194" s="184" t="s">
        <v>597</v>
      </c>
      <c r="AU194" s="184" t="s">
        <v>86</v>
      </c>
      <c r="AY194" s="14" t="s">
        <v>168</v>
      </c>
      <c r="BE194" s="185">
        <f t="shared" ref="BE194:BE199" si="34">IF(N194="základní",J194,0)</f>
        <v>0</v>
      </c>
      <c r="BF194" s="185">
        <f t="shared" ref="BF194:BF199" si="35">IF(N194="snížená",J194,0)</f>
        <v>0</v>
      </c>
      <c r="BG194" s="185">
        <f t="shared" ref="BG194:BG199" si="36">IF(N194="zákl. přenesená",J194,0)</f>
        <v>0</v>
      </c>
      <c r="BH194" s="185">
        <f t="shared" ref="BH194:BH199" si="37">IF(N194="sníž. přenesená",J194,0)</f>
        <v>0</v>
      </c>
      <c r="BI194" s="185">
        <f t="shared" ref="BI194:BI199" si="38">IF(N194="nulová",J194,0)</f>
        <v>0</v>
      </c>
      <c r="BJ194" s="14" t="s">
        <v>84</v>
      </c>
      <c r="BK194" s="185">
        <f t="shared" ref="BK194:BK199" si="39">ROUND(I194*H194,2)</f>
        <v>0</v>
      </c>
      <c r="BL194" s="14" t="s">
        <v>176</v>
      </c>
      <c r="BM194" s="184" t="s">
        <v>3487</v>
      </c>
    </row>
    <row r="195" spans="1:65" s="2" customFormat="1" ht="14.45" customHeight="1">
      <c r="A195" s="31"/>
      <c r="B195" s="32"/>
      <c r="C195" s="186" t="s">
        <v>346</v>
      </c>
      <c r="D195" s="186" t="s">
        <v>597</v>
      </c>
      <c r="E195" s="187" t="s">
        <v>3488</v>
      </c>
      <c r="F195" s="188" t="s">
        <v>3489</v>
      </c>
      <c r="G195" s="189" t="s">
        <v>166</v>
      </c>
      <c r="H195" s="190">
        <v>34.32</v>
      </c>
      <c r="I195" s="191"/>
      <c r="J195" s="192">
        <f t="shared" si="30"/>
        <v>0</v>
      </c>
      <c r="K195" s="188" t="s">
        <v>1</v>
      </c>
      <c r="L195" s="36"/>
      <c r="M195" s="193" t="s">
        <v>1</v>
      </c>
      <c r="N195" s="194" t="s">
        <v>42</v>
      </c>
      <c r="O195" s="68"/>
      <c r="P195" s="182">
        <f t="shared" si="31"/>
        <v>0</v>
      </c>
      <c r="Q195" s="182">
        <v>1.0000000000000001E-5</v>
      </c>
      <c r="R195" s="182">
        <f t="shared" si="32"/>
        <v>3.4320000000000005E-4</v>
      </c>
      <c r="S195" s="182">
        <v>0</v>
      </c>
      <c r="T195" s="183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226</v>
      </c>
      <c r="AT195" s="184" t="s">
        <v>597</v>
      </c>
      <c r="AU195" s="184" t="s">
        <v>86</v>
      </c>
      <c r="AY195" s="14" t="s">
        <v>168</v>
      </c>
      <c r="BE195" s="185">
        <f t="shared" si="34"/>
        <v>0</v>
      </c>
      <c r="BF195" s="185">
        <f t="shared" si="35"/>
        <v>0</v>
      </c>
      <c r="BG195" s="185">
        <f t="shared" si="36"/>
        <v>0</v>
      </c>
      <c r="BH195" s="185">
        <f t="shared" si="37"/>
        <v>0</v>
      </c>
      <c r="BI195" s="185">
        <f t="shared" si="38"/>
        <v>0</v>
      </c>
      <c r="BJ195" s="14" t="s">
        <v>84</v>
      </c>
      <c r="BK195" s="185">
        <f t="shared" si="39"/>
        <v>0</v>
      </c>
      <c r="BL195" s="14" t="s">
        <v>226</v>
      </c>
      <c r="BM195" s="184" t="s">
        <v>3490</v>
      </c>
    </row>
    <row r="196" spans="1:65" s="2" customFormat="1" ht="24.2" customHeight="1">
      <c r="A196" s="31"/>
      <c r="B196" s="32"/>
      <c r="C196" s="186" t="s">
        <v>350</v>
      </c>
      <c r="D196" s="186" t="s">
        <v>597</v>
      </c>
      <c r="E196" s="187" t="s">
        <v>3491</v>
      </c>
      <c r="F196" s="188" t="s">
        <v>3492</v>
      </c>
      <c r="G196" s="189" t="s">
        <v>1328</v>
      </c>
      <c r="H196" s="190">
        <v>77.52</v>
      </c>
      <c r="I196" s="191"/>
      <c r="J196" s="192">
        <f t="shared" si="30"/>
        <v>0</v>
      </c>
      <c r="K196" s="188" t="s">
        <v>1</v>
      </c>
      <c r="L196" s="36"/>
      <c r="M196" s="193" t="s">
        <v>1</v>
      </c>
      <c r="N196" s="194" t="s">
        <v>42</v>
      </c>
      <c r="O196" s="68"/>
      <c r="P196" s="182">
        <f t="shared" si="31"/>
        <v>0</v>
      </c>
      <c r="Q196" s="182">
        <v>7.7999999999999996E-3</v>
      </c>
      <c r="R196" s="182">
        <f t="shared" si="32"/>
        <v>0.60465599999999997</v>
      </c>
      <c r="S196" s="182">
        <v>0</v>
      </c>
      <c r="T196" s="183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226</v>
      </c>
      <c r="AT196" s="184" t="s">
        <v>597</v>
      </c>
      <c r="AU196" s="184" t="s">
        <v>86</v>
      </c>
      <c r="AY196" s="14" t="s">
        <v>168</v>
      </c>
      <c r="BE196" s="185">
        <f t="shared" si="34"/>
        <v>0</v>
      </c>
      <c r="BF196" s="185">
        <f t="shared" si="35"/>
        <v>0</v>
      </c>
      <c r="BG196" s="185">
        <f t="shared" si="36"/>
        <v>0</v>
      </c>
      <c r="BH196" s="185">
        <f t="shared" si="37"/>
        <v>0</v>
      </c>
      <c r="BI196" s="185">
        <f t="shared" si="38"/>
        <v>0</v>
      </c>
      <c r="BJ196" s="14" t="s">
        <v>84</v>
      </c>
      <c r="BK196" s="185">
        <f t="shared" si="39"/>
        <v>0</v>
      </c>
      <c r="BL196" s="14" t="s">
        <v>226</v>
      </c>
      <c r="BM196" s="184" t="s">
        <v>3493</v>
      </c>
    </row>
    <row r="197" spans="1:65" s="2" customFormat="1" ht="24.2" customHeight="1">
      <c r="A197" s="31"/>
      <c r="B197" s="32"/>
      <c r="C197" s="186" t="s">
        <v>354</v>
      </c>
      <c r="D197" s="186" t="s">
        <v>597</v>
      </c>
      <c r="E197" s="187" t="s">
        <v>3494</v>
      </c>
      <c r="F197" s="188" t="s">
        <v>3495</v>
      </c>
      <c r="G197" s="189" t="s">
        <v>3496</v>
      </c>
      <c r="H197" s="190">
        <v>36.799999999999997</v>
      </c>
      <c r="I197" s="191"/>
      <c r="J197" s="192">
        <f t="shared" si="30"/>
        <v>0</v>
      </c>
      <c r="K197" s="188" t="s">
        <v>1</v>
      </c>
      <c r="L197" s="36"/>
      <c r="M197" s="193" t="s">
        <v>1</v>
      </c>
      <c r="N197" s="194" t="s">
        <v>42</v>
      </c>
      <c r="O197" s="68"/>
      <c r="P197" s="182">
        <f t="shared" si="31"/>
        <v>0</v>
      </c>
      <c r="Q197" s="182">
        <v>0</v>
      </c>
      <c r="R197" s="182">
        <f t="shared" si="32"/>
        <v>0</v>
      </c>
      <c r="S197" s="182">
        <v>0</v>
      </c>
      <c r="T197" s="183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226</v>
      </c>
      <c r="AT197" s="184" t="s">
        <v>597</v>
      </c>
      <c r="AU197" s="184" t="s">
        <v>86</v>
      </c>
      <c r="AY197" s="14" t="s">
        <v>168</v>
      </c>
      <c r="BE197" s="185">
        <f t="shared" si="34"/>
        <v>0</v>
      </c>
      <c r="BF197" s="185">
        <f t="shared" si="35"/>
        <v>0</v>
      </c>
      <c r="BG197" s="185">
        <f t="shared" si="36"/>
        <v>0</v>
      </c>
      <c r="BH197" s="185">
        <f t="shared" si="37"/>
        <v>0</v>
      </c>
      <c r="BI197" s="185">
        <f t="shared" si="38"/>
        <v>0</v>
      </c>
      <c r="BJ197" s="14" t="s">
        <v>84</v>
      </c>
      <c r="BK197" s="185">
        <f t="shared" si="39"/>
        <v>0</v>
      </c>
      <c r="BL197" s="14" t="s">
        <v>226</v>
      </c>
      <c r="BM197" s="184" t="s">
        <v>3497</v>
      </c>
    </row>
    <row r="198" spans="1:65" s="2" customFormat="1" ht="24.2" customHeight="1">
      <c r="A198" s="31"/>
      <c r="B198" s="32"/>
      <c r="C198" s="172" t="s">
        <v>358</v>
      </c>
      <c r="D198" s="172" t="s">
        <v>163</v>
      </c>
      <c r="E198" s="173" t="s">
        <v>3498</v>
      </c>
      <c r="F198" s="174" t="s">
        <v>3499</v>
      </c>
      <c r="G198" s="175" t="s">
        <v>1328</v>
      </c>
      <c r="H198" s="176">
        <v>135.36000000000001</v>
      </c>
      <c r="I198" s="177"/>
      <c r="J198" s="178">
        <f t="shared" si="30"/>
        <v>0</v>
      </c>
      <c r="K198" s="174" t="s">
        <v>1</v>
      </c>
      <c r="L198" s="179"/>
      <c r="M198" s="180" t="s">
        <v>1</v>
      </c>
      <c r="N198" s="181" t="s">
        <v>42</v>
      </c>
      <c r="O198" s="68"/>
      <c r="P198" s="182">
        <f t="shared" si="31"/>
        <v>0</v>
      </c>
      <c r="Q198" s="182">
        <v>2.0000000000000001E-4</v>
      </c>
      <c r="R198" s="182">
        <f t="shared" si="32"/>
        <v>2.7072000000000002E-2</v>
      </c>
      <c r="S198" s="182">
        <v>0</v>
      </c>
      <c r="T198" s="183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193</v>
      </c>
      <c r="AT198" s="184" t="s">
        <v>163</v>
      </c>
      <c r="AU198" s="184" t="s">
        <v>86</v>
      </c>
      <c r="AY198" s="14" t="s">
        <v>168</v>
      </c>
      <c r="BE198" s="185">
        <f t="shared" si="34"/>
        <v>0</v>
      </c>
      <c r="BF198" s="185">
        <f t="shared" si="35"/>
        <v>0</v>
      </c>
      <c r="BG198" s="185">
        <f t="shared" si="36"/>
        <v>0</v>
      </c>
      <c r="BH198" s="185">
        <f t="shared" si="37"/>
        <v>0</v>
      </c>
      <c r="BI198" s="185">
        <f t="shared" si="38"/>
        <v>0</v>
      </c>
      <c r="BJ198" s="14" t="s">
        <v>84</v>
      </c>
      <c r="BK198" s="185">
        <f t="shared" si="39"/>
        <v>0</v>
      </c>
      <c r="BL198" s="14" t="s">
        <v>176</v>
      </c>
      <c r="BM198" s="184" t="s">
        <v>3500</v>
      </c>
    </row>
    <row r="199" spans="1:65" s="2" customFormat="1" ht="24.2" customHeight="1">
      <c r="A199" s="31"/>
      <c r="B199" s="32"/>
      <c r="C199" s="186" t="s">
        <v>14</v>
      </c>
      <c r="D199" s="186" t="s">
        <v>597</v>
      </c>
      <c r="E199" s="187" t="s">
        <v>3173</v>
      </c>
      <c r="F199" s="188" t="s">
        <v>3174</v>
      </c>
      <c r="G199" s="189" t="s">
        <v>1162</v>
      </c>
      <c r="H199" s="190">
        <v>0.60499999999999998</v>
      </c>
      <c r="I199" s="191"/>
      <c r="J199" s="192">
        <f t="shared" si="30"/>
        <v>0</v>
      </c>
      <c r="K199" s="188" t="s">
        <v>1</v>
      </c>
      <c r="L199" s="36"/>
      <c r="M199" s="193" t="s">
        <v>1</v>
      </c>
      <c r="N199" s="194" t="s">
        <v>42</v>
      </c>
      <c r="O199" s="68"/>
      <c r="P199" s="182">
        <f t="shared" si="31"/>
        <v>0</v>
      </c>
      <c r="Q199" s="182">
        <v>0</v>
      </c>
      <c r="R199" s="182">
        <f t="shared" si="32"/>
        <v>0</v>
      </c>
      <c r="S199" s="182">
        <v>0</v>
      </c>
      <c r="T199" s="183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226</v>
      </c>
      <c r="AT199" s="184" t="s">
        <v>597</v>
      </c>
      <c r="AU199" s="184" t="s">
        <v>86</v>
      </c>
      <c r="AY199" s="14" t="s">
        <v>168</v>
      </c>
      <c r="BE199" s="185">
        <f t="shared" si="34"/>
        <v>0</v>
      </c>
      <c r="BF199" s="185">
        <f t="shared" si="35"/>
        <v>0</v>
      </c>
      <c r="BG199" s="185">
        <f t="shared" si="36"/>
        <v>0</v>
      </c>
      <c r="BH199" s="185">
        <f t="shared" si="37"/>
        <v>0</v>
      </c>
      <c r="BI199" s="185">
        <f t="shared" si="38"/>
        <v>0</v>
      </c>
      <c r="BJ199" s="14" t="s">
        <v>84</v>
      </c>
      <c r="BK199" s="185">
        <f t="shared" si="39"/>
        <v>0</v>
      </c>
      <c r="BL199" s="14" t="s">
        <v>226</v>
      </c>
      <c r="BM199" s="184" t="s">
        <v>3501</v>
      </c>
    </row>
    <row r="200" spans="1:65" s="12" customFormat="1" ht="22.9" customHeight="1">
      <c r="B200" s="195"/>
      <c r="C200" s="196"/>
      <c r="D200" s="197" t="s">
        <v>76</v>
      </c>
      <c r="E200" s="209" t="s">
        <v>3176</v>
      </c>
      <c r="F200" s="209" t="s">
        <v>3177</v>
      </c>
      <c r="G200" s="196"/>
      <c r="H200" s="196"/>
      <c r="I200" s="199"/>
      <c r="J200" s="210">
        <f>BK200</f>
        <v>0</v>
      </c>
      <c r="K200" s="196"/>
      <c r="L200" s="201"/>
      <c r="M200" s="202"/>
      <c r="N200" s="203"/>
      <c r="O200" s="203"/>
      <c r="P200" s="204">
        <f>SUM(P201:P203)</f>
        <v>0</v>
      </c>
      <c r="Q200" s="203"/>
      <c r="R200" s="204">
        <f>SUM(R201:R203)</f>
        <v>0.49278</v>
      </c>
      <c r="S200" s="203"/>
      <c r="T200" s="205">
        <f>SUM(T201:T203)</f>
        <v>0</v>
      </c>
      <c r="AR200" s="206" t="s">
        <v>86</v>
      </c>
      <c r="AT200" s="207" t="s">
        <v>76</v>
      </c>
      <c r="AU200" s="207" t="s">
        <v>84</v>
      </c>
      <c r="AY200" s="206" t="s">
        <v>168</v>
      </c>
      <c r="BK200" s="208">
        <f>SUM(BK201:BK203)</f>
        <v>0</v>
      </c>
    </row>
    <row r="201" spans="1:65" s="2" customFormat="1" ht="24.2" customHeight="1">
      <c r="A201" s="31"/>
      <c r="B201" s="32"/>
      <c r="C201" s="186" t="s">
        <v>365</v>
      </c>
      <c r="D201" s="186" t="s">
        <v>597</v>
      </c>
      <c r="E201" s="187" t="s">
        <v>3502</v>
      </c>
      <c r="F201" s="188" t="s">
        <v>3503</v>
      </c>
      <c r="G201" s="189" t="s">
        <v>1328</v>
      </c>
      <c r="H201" s="190">
        <v>44.798000000000002</v>
      </c>
      <c r="I201" s="191"/>
      <c r="J201" s="192">
        <f>ROUND(I201*H201,2)</f>
        <v>0</v>
      </c>
      <c r="K201" s="188" t="s">
        <v>1</v>
      </c>
      <c r="L201" s="36"/>
      <c r="M201" s="193" t="s">
        <v>1</v>
      </c>
      <c r="N201" s="194" t="s">
        <v>42</v>
      </c>
      <c r="O201" s="68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226</v>
      </c>
      <c r="AT201" s="184" t="s">
        <v>597</v>
      </c>
      <c r="AU201" s="184" t="s">
        <v>86</v>
      </c>
      <c r="AY201" s="14" t="s">
        <v>168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4" t="s">
        <v>84</v>
      </c>
      <c r="BK201" s="185">
        <f>ROUND(I201*H201,2)</f>
        <v>0</v>
      </c>
      <c r="BL201" s="14" t="s">
        <v>226</v>
      </c>
      <c r="BM201" s="184" t="s">
        <v>3504</v>
      </c>
    </row>
    <row r="202" spans="1:65" s="2" customFormat="1" ht="24.2" customHeight="1">
      <c r="A202" s="31"/>
      <c r="B202" s="32"/>
      <c r="C202" s="172" t="s">
        <v>369</v>
      </c>
      <c r="D202" s="172" t="s">
        <v>163</v>
      </c>
      <c r="E202" s="173" t="s">
        <v>3505</v>
      </c>
      <c r="F202" s="174" t="s">
        <v>3506</v>
      </c>
      <c r="G202" s="175" t="s">
        <v>1328</v>
      </c>
      <c r="H202" s="176">
        <v>98.555999999999997</v>
      </c>
      <c r="I202" s="177"/>
      <c r="J202" s="178">
        <f>ROUND(I202*H202,2)</f>
        <v>0</v>
      </c>
      <c r="K202" s="174" t="s">
        <v>1</v>
      </c>
      <c r="L202" s="179"/>
      <c r="M202" s="180" t="s">
        <v>1</v>
      </c>
      <c r="N202" s="181" t="s">
        <v>42</v>
      </c>
      <c r="O202" s="68"/>
      <c r="P202" s="182">
        <f>O202*H202</f>
        <v>0</v>
      </c>
      <c r="Q202" s="182">
        <v>5.0000000000000001E-3</v>
      </c>
      <c r="R202" s="182">
        <f>Q202*H202</f>
        <v>0.49278</v>
      </c>
      <c r="S202" s="182">
        <v>0</v>
      </c>
      <c r="T202" s="18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290</v>
      </c>
      <c r="AT202" s="184" t="s">
        <v>163</v>
      </c>
      <c r="AU202" s="184" t="s">
        <v>86</v>
      </c>
      <c r="AY202" s="14" t="s">
        <v>168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4" t="s">
        <v>84</v>
      </c>
      <c r="BK202" s="185">
        <f>ROUND(I202*H202,2)</f>
        <v>0</v>
      </c>
      <c r="BL202" s="14" t="s">
        <v>226</v>
      </c>
      <c r="BM202" s="184" t="s">
        <v>3507</v>
      </c>
    </row>
    <row r="203" spans="1:65" s="2" customFormat="1" ht="24.2" customHeight="1">
      <c r="A203" s="31"/>
      <c r="B203" s="32"/>
      <c r="C203" s="186" t="s">
        <v>373</v>
      </c>
      <c r="D203" s="186" t="s">
        <v>597</v>
      </c>
      <c r="E203" s="187" t="s">
        <v>3184</v>
      </c>
      <c r="F203" s="188" t="s">
        <v>3185</v>
      </c>
      <c r="G203" s="189" t="s">
        <v>1162</v>
      </c>
      <c r="H203" s="190">
        <v>0.49299999999999999</v>
      </c>
      <c r="I203" s="191"/>
      <c r="J203" s="192">
        <f>ROUND(I203*H203,2)</f>
        <v>0</v>
      </c>
      <c r="K203" s="188" t="s">
        <v>1</v>
      </c>
      <c r="L203" s="36"/>
      <c r="M203" s="193" t="s">
        <v>1</v>
      </c>
      <c r="N203" s="194" t="s">
        <v>42</v>
      </c>
      <c r="O203" s="68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226</v>
      </c>
      <c r="AT203" s="184" t="s">
        <v>597</v>
      </c>
      <c r="AU203" s="184" t="s">
        <v>86</v>
      </c>
      <c r="AY203" s="14" t="s">
        <v>168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4" t="s">
        <v>84</v>
      </c>
      <c r="BK203" s="185">
        <f>ROUND(I203*H203,2)</f>
        <v>0</v>
      </c>
      <c r="BL203" s="14" t="s">
        <v>226</v>
      </c>
      <c r="BM203" s="184" t="s">
        <v>3508</v>
      </c>
    </row>
    <row r="204" spans="1:65" s="12" customFormat="1" ht="22.9" customHeight="1">
      <c r="B204" s="195"/>
      <c r="C204" s="196"/>
      <c r="D204" s="197" t="s">
        <v>76</v>
      </c>
      <c r="E204" s="209" t="s">
        <v>3509</v>
      </c>
      <c r="F204" s="209" t="s">
        <v>3510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SUM(P205:P211)</f>
        <v>0</v>
      </c>
      <c r="Q204" s="203"/>
      <c r="R204" s="204">
        <f>SUM(R205:R211)</f>
        <v>0.45650282000000003</v>
      </c>
      <c r="S204" s="203"/>
      <c r="T204" s="205">
        <f>SUM(T205:T211)</f>
        <v>0</v>
      </c>
      <c r="AR204" s="206" t="s">
        <v>86</v>
      </c>
      <c r="AT204" s="207" t="s">
        <v>76</v>
      </c>
      <c r="AU204" s="207" t="s">
        <v>84</v>
      </c>
      <c r="AY204" s="206" t="s">
        <v>168</v>
      </c>
      <c r="BK204" s="208">
        <f>SUM(BK205:BK211)</f>
        <v>0</v>
      </c>
    </row>
    <row r="205" spans="1:65" s="2" customFormat="1" ht="24.2" customHeight="1">
      <c r="A205" s="31"/>
      <c r="B205" s="32"/>
      <c r="C205" s="186" t="s">
        <v>377</v>
      </c>
      <c r="D205" s="186" t="s">
        <v>597</v>
      </c>
      <c r="E205" s="187" t="s">
        <v>3511</v>
      </c>
      <c r="F205" s="188" t="s">
        <v>3512</v>
      </c>
      <c r="G205" s="189" t="s">
        <v>1328</v>
      </c>
      <c r="H205" s="190">
        <v>63.96</v>
      </c>
      <c r="I205" s="191"/>
      <c r="J205" s="192">
        <f t="shared" ref="J205:J211" si="40">ROUND(I205*H205,2)</f>
        <v>0</v>
      </c>
      <c r="K205" s="188" t="s">
        <v>1</v>
      </c>
      <c r="L205" s="36"/>
      <c r="M205" s="193" t="s">
        <v>1</v>
      </c>
      <c r="N205" s="194" t="s">
        <v>42</v>
      </c>
      <c r="O205" s="68"/>
      <c r="P205" s="182">
        <f t="shared" ref="P205:P211" si="41">O205*H205</f>
        <v>0</v>
      </c>
      <c r="Q205" s="182">
        <v>0</v>
      </c>
      <c r="R205" s="182">
        <f t="shared" ref="R205:R211" si="42">Q205*H205</f>
        <v>0</v>
      </c>
      <c r="S205" s="182">
        <v>0</v>
      </c>
      <c r="T205" s="183">
        <f t="shared" ref="T205:T211" si="43"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226</v>
      </c>
      <c r="AT205" s="184" t="s">
        <v>597</v>
      </c>
      <c r="AU205" s="184" t="s">
        <v>86</v>
      </c>
      <c r="AY205" s="14" t="s">
        <v>168</v>
      </c>
      <c r="BE205" s="185">
        <f t="shared" ref="BE205:BE211" si="44">IF(N205="základní",J205,0)</f>
        <v>0</v>
      </c>
      <c r="BF205" s="185">
        <f t="shared" ref="BF205:BF211" si="45">IF(N205="snížená",J205,0)</f>
        <v>0</v>
      </c>
      <c r="BG205" s="185">
        <f t="shared" ref="BG205:BG211" si="46">IF(N205="zákl. přenesená",J205,0)</f>
        <v>0</v>
      </c>
      <c r="BH205" s="185">
        <f t="shared" ref="BH205:BH211" si="47">IF(N205="sníž. přenesená",J205,0)</f>
        <v>0</v>
      </c>
      <c r="BI205" s="185">
        <f t="shared" ref="BI205:BI211" si="48">IF(N205="nulová",J205,0)</f>
        <v>0</v>
      </c>
      <c r="BJ205" s="14" t="s">
        <v>84</v>
      </c>
      <c r="BK205" s="185">
        <f t="shared" ref="BK205:BK211" si="49">ROUND(I205*H205,2)</f>
        <v>0</v>
      </c>
      <c r="BL205" s="14" t="s">
        <v>226</v>
      </c>
      <c r="BM205" s="184" t="s">
        <v>3513</v>
      </c>
    </row>
    <row r="206" spans="1:65" s="2" customFormat="1" ht="24.2" customHeight="1">
      <c r="A206" s="31"/>
      <c r="B206" s="32"/>
      <c r="C206" s="186" t="s">
        <v>381</v>
      </c>
      <c r="D206" s="186" t="s">
        <v>597</v>
      </c>
      <c r="E206" s="187" t="s">
        <v>3514</v>
      </c>
      <c r="F206" s="188" t="s">
        <v>3515</v>
      </c>
      <c r="G206" s="189" t="s">
        <v>212</v>
      </c>
      <c r="H206" s="190">
        <v>70.355999999999995</v>
      </c>
      <c r="I206" s="191"/>
      <c r="J206" s="192">
        <f t="shared" si="40"/>
        <v>0</v>
      </c>
      <c r="K206" s="188" t="s">
        <v>1</v>
      </c>
      <c r="L206" s="36"/>
      <c r="M206" s="193" t="s">
        <v>1</v>
      </c>
      <c r="N206" s="194" t="s">
        <v>42</v>
      </c>
      <c r="O206" s="68"/>
      <c r="P206" s="182">
        <f t="shared" si="41"/>
        <v>0</v>
      </c>
      <c r="Q206" s="182">
        <v>0</v>
      </c>
      <c r="R206" s="182">
        <f t="shared" si="42"/>
        <v>0</v>
      </c>
      <c r="S206" s="182">
        <v>0</v>
      </c>
      <c r="T206" s="183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226</v>
      </c>
      <c r="AT206" s="184" t="s">
        <v>597</v>
      </c>
      <c r="AU206" s="184" t="s">
        <v>86</v>
      </c>
      <c r="AY206" s="14" t="s">
        <v>168</v>
      </c>
      <c r="BE206" s="185">
        <f t="shared" si="44"/>
        <v>0</v>
      </c>
      <c r="BF206" s="185">
        <f t="shared" si="45"/>
        <v>0</v>
      </c>
      <c r="BG206" s="185">
        <f t="shared" si="46"/>
        <v>0</v>
      </c>
      <c r="BH206" s="185">
        <f t="shared" si="47"/>
        <v>0</v>
      </c>
      <c r="BI206" s="185">
        <f t="shared" si="48"/>
        <v>0</v>
      </c>
      <c r="BJ206" s="14" t="s">
        <v>84</v>
      </c>
      <c r="BK206" s="185">
        <f t="shared" si="49"/>
        <v>0</v>
      </c>
      <c r="BL206" s="14" t="s">
        <v>226</v>
      </c>
      <c r="BM206" s="184" t="s">
        <v>3516</v>
      </c>
    </row>
    <row r="207" spans="1:65" s="2" customFormat="1" ht="24.2" customHeight="1">
      <c r="A207" s="31"/>
      <c r="B207" s="32"/>
      <c r="C207" s="186" t="s">
        <v>385</v>
      </c>
      <c r="D207" s="186" t="s">
        <v>597</v>
      </c>
      <c r="E207" s="187" t="s">
        <v>3517</v>
      </c>
      <c r="F207" s="188" t="s">
        <v>3518</v>
      </c>
      <c r="G207" s="189" t="s">
        <v>1328</v>
      </c>
      <c r="H207" s="190">
        <v>14.943</v>
      </c>
      <c r="I207" s="191"/>
      <c r="J207" s="192">
        <f t="shared" si="40"/>
        <v>0</v>
      </c>
      <c r="K207" s="188" t="s">
        <v>1</v>
      </c>
      <c r="L207" s="36"/>
      <c r="M207" s="193" t="s">
        <v>1</v>
      </c>
      <c r="N207" s="194" t="s">
        <v>42</v>
      </c>
      <c r="O207" s="68"/>
      <c r="P207" s="182">
        <f t="shared" si="41"/>
        <v>0</v>
      </c>
      <c r="Q207" s="182">
        <v>1.093E-2</v>
      </c>
      <c r="R207" s="182">
        <f t="shared" si="42"/>
        <v>0.16332699000000001</v>
      </c>
      <c r="S207" s="182">
        <v>0</v>
      </c>
      <c r="T207" s="183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226</v>
      </c>
      <c r="AT207" s="184" t="s">
        <v>597</v>
      </c>
      <c r="AU207" s="184" t="s">
        <v>86</v>
      </c>
      <c r="AY207" s="14" t="s">
        <v>168</v>
      </c>
      <c r="BE207" s="185">
        <f t="shared" si="44"/>
        <v>0</v>
      </c>
      <c r="BF207" s="185">
        <f t="shared" si="45"/>
        <v>0</v>
      </c>
      <c r="BG207" s="185">
        <f t="shared" si="46"/>
        <v>0</v>
      </c>
      <c r="BH207" s="185">
        <f t="shared" si="47"/>
        <v>0</v>
      </c>
      <c r="BI207" s="185">
        <f t="shared" si="48"/>
        <v>0</v>
      </c>
      <c r="BJ207" s="14" t="s">
        <v>84</v>
      </c>
      <c r="BK207" s="185">
        <f t="shared" si="49"/>
        <v>0</v>
      </c>
      <c r="BL207" s="14" t="s">
        <v>226</v>
      </c>
      <c r="BM207" s="184" t="s">
        <v>3519</v>
      </c>
    </row>
    <row r="208" spans="1:65" s="2" customFormat="1" ht="14.45" customHeight="1">
      <c r="A208" s="31"/>
      <c r="B208" s="32"/>
      <c r="C208" s="186" t="s">
        <v>389</v>
      </c>
      <c r="D208" s="186" t="s">
        <v>597</v>
      </c>
      <c r="E208" s="187" t="s">
        <v>3520</v>
      </c>
      <c r="F208" s="188" t="s">
        <v>3521</v>
      </c>
      <c r="G208" s="189" t="s">
        <v>212</v>
      </c>
      <c r="H208" s="190">
        <v>14.943</v>
      </c>
      <c r="I208" s="191"/>
      <c r="J208" s="192">
        <f t="shared" si="40"/>
        <v>0</v>
      </c>
      <c r="K208" s="188" t="s">
        <v>1</v>
      </c>
      <c r="L208" s="36"/>
      <c r="M208" s="193" t="s">
        <v>1</v>
      </c>
      <c r="N208" s="194" t="s">
        <v>42</v>
      </c>
      <c r="O208" s="68"/>
      <c r="P208" s="182">
        <f t="shared" si="41"/>
        <v>0</v>
      </c>
      <c r="Q208" s="182">
        <v>1.0000000000000001E-5</v>
      </c>
      <c r="R208" s="182">
        <f t="shared" si="42"/>
        <v>1.4943000000000001E-4</v>
      </c>
      <c r="S208" s="182">
        <v>0</v>
      </c>
      <c r="T208" s="183">
        <f t="shared" si="4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226</v>
      </c>
      <c r="AT208" s="184" t="s">
        <v>597</v>
      </c>
      <c r="AU208" s="184" t="s">
        <v>86</v>
      </c>
      <c r="AY208" s="14" t="s">
        <v>168</v>
      </c>
      <c r="BE208" s="185">
        <f t="shared" si="44"/>
        <v>0</v>
      </c>
      <c r="BF208" s="185">
        <f t="shared" si="45"/>
        <v>0</v>
      </c>
      <c r="BG208" s="185">
        <f t="shared" si="46"/>
        <v>0</v>
      </c>
      <c r="BH208" s="185">
        <f t="shared" si="47"/>
        <v>0</v>
      </c>
      <c r="BI208" s="185">
        <f t="shared" si="48"/>
        <v>0</v>
      </c>
      <c r="BJ208" s="14" t="s">
        <v>84</v>
      </c>
      <c r="BK208" s="185">
        <f t="shared" si="49"/>
        <v>0</v>
      </c>
      <c r="BL208" s="14" t="s">
        <v>226</v>
      </c>
      <c r="BM208" s="184" t="s">
        <v>3522</v>
      </c>
    </row>
    <row r="209" spans="1:65" s="2" customFormat="1" ht="24.2" customHeight="1">
      <c r="A209" s="31"/>
      <c r="B209" s="32"/>
      <c r="C209" s="172" t="s">
        <v>393</v>
      </c>
      <c r="D209" s="172" t="s">
        <v>163</v>
      </c>
      <c r="E209" s="173" t="s">
        <v>3523</v>
      </c>
      <c r="F209" s="174" t="s">
        <v>3524</v>
      </c>
      <c r="G209" s="175" t="s">
        <v>1294</v>
      </c>
      <c r="H209" s="176">
        <v>0.19400000000000001</v>
      </c>
      <c r="I209" s="177"/>
      <c r="J209" s="178">
        <f t="shared" si="40"/>
        <v>0</v>
      </c>
      <c r="K209" s="174" t="s">
        <v>1</v>
      </c>
      <c r="L209" s="179"/>
      <c r="M209" s="180" t="s">
        <v>1</v>
      </c>
      <c r="N209" s="181" t="s">
        <v>42</v>
      </c>
      <c r="O209" s="68"/>
      <c r="P209" s="182">
        <f t="shared" si="41"/>
        <v>0</v>
      </c>
      <c r="Q209" s="182">
        <v>0.55000000000000004</v>
      </c>
      <c r="R209" s="182">
        <f t="shared" si="42"/>
        <v>0.10670000000000002</v>
      </c>
      <c r="S209" s="182">
        <v>0</v>
      </c>
      <c r="T209" s="183">
        <f t="shared" si="4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4" t="s">
        <v>290</v>
      </c>
      <c r="AT209" s="184" t="s">
        <v>163</v>
      </c>
      <c r="AU209" s="184" t="s">
        <v>86</v>
      </c>
      <c r="AY209" s="14" t="s">
        <v>168</v>
      </c>
      <c r="BE209" s="185">
        <f t="shared" si="44"/>
        <v>0</v>
      </c>
      <c r="BF209" s="185">
        <f t="shared" si="45"/>
        <v>0</v>
      </c>
      <c r="BG209" s="185">
        <f t="shared" si="46"/>
        <v>0</v>
      </c>
      <c r="BH209" s="185">
        <f t="shared" si="47"/>
        <v>0</v>
      </c>
      <c r="BI209" s="185">
        <f t="shared" si="48"/>
        <v>0</v>
      </c>
      <c r="BJ209" s="14" t="s">
        <v>84</v>
      </c>
      <c r="BK209" s="185">
        <f t="shared" si="49"/>
        <v>0</v>
      </c>
      <c r="BL209" s="14" t="s">
        <v>226</v>
      </c>
      <c r="BM209" s="184" t="s">
        <v>3525</v>
      </c>
    </row>
    <row r="210" spans="1:65" s="2" customFormat="1" ht="14.45" customHeight="1">
      <c r="A210" s="31"/>
      <c r="B210" s="32"/>
      <c r="C210" s="172" t="s">
        <v>397</v>
      </c>
      <c r="D210" s="172" t="s">
        <v>163</v>
      </c>
      <c r="E210" s="173" t="s">
        <v>3526</v>
      </c>
      <c r="F210" s="174" t="s">
        <v>3527</v>
      </c>
      <c r="G210" s="175" t="s">
        <v>1328</v>
      </c>
      <c r="H210" s="176">
        <v>17.916</v>
      </c>
      <c r="I210" s="177"/>
      <c r="J210" s="178">
        <f t="shared" si="40"/>
        <v>0</v>
      </c>
      <c r="K210" s="174" t="s">
        <v>1</v>
      </c>
      <c r="L210" s="179"/>
      <c r="M210" s="180" t="s">
        <v>1</v>
      </c>
      <c r="N210" s="181" t="s">
        <v>42</v>
      </c>
      <c r="O210" s="68"/>
      <c r="P210" s="182">
        <f t="shared" si="41"/>
        <v>0</v>
      </c>
      <c r="Q210" s="182">
        <v>1.04E-2</v>
      </c>
      <c r="R210" s="182">
        <f t="shared" si="42"/>
        <v>0.1863264</v>
      </c>
      <c r="S210" s="182">
        <v>0</v>
      </c>
      <c r="T210" s="183">
        <f t="shared" si="4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290</v>
      </c>
      <c r="AT210" s="184" t="s">
        <v>163</v>
      </c>
      <c r="AU210" s="184" t="s">
        <v>86</v>
      </c>
      <c r="AY210" s="14" t="s">
        <v>168</v>
      </c>
      <c r="BE210" s="185">
        <f t="shared" si="44"/>
        <v>0</v>
      </c>
      <c r="BF210" s="185">
        <f t="shared" si="45"/>
        <v>0</v>
      </c>
      <c r="BG210" s="185">
        <f t="shared" si="46"/>
        <v>0</v>
      </c>
      <c r="BH210" s="185">
        <f t="shared" si="47"/>
        <v>0</v>
      </c>
      <c r="BI210" s="185">
        <f t="shared" si="48"/>
        <v>0</v>
      </c>
      <c r="BJ210" s="14" t="s">
        <v>84</v>
      </c>
      <c r="BK210" s="185">
        <f t="shared" si="49"/>
        <v>0</v>
      </c>
      <c r="BL210" s="14" t="s">
        <v>226</v>
      </c>
      <c r="BM210" s="184" t="s">
        <v>3528</v>
      </c>
    </row>
    <row r="211" spans="1:65" s="2" customFormat="1" ht="24.2" customHeight="1">
      <c r="A211" s="31"/>
      <c r="B211" s="32"/>
      <c r="C211" s="186" t="s">
        <v>401</v>
      </c>
      <c r="D211" s="186" t="s">
        <v>597</v>
      </c>
      <c r="E211" s="187" t="s">
        <v>3529</v>
      </c>
      <c r="F211" s="188" t="s">
        <v>3530</v>
      </c>
      <c r="G211" s="189" t="s">
        <v>1162</v>
      </c>
      <c r="H211" s="190">
        <v>0.45700000000000002</v>
      </c>
      <c r="I211" s="191"/>
      <c r="J211" s="192">
        <f t="shared" si="40"/>
        <v>0</v>
      </c>
      <c r="K211" s="188" t="s">
        <v>1</v>
      </c>
      <c r="L211" s="36"/>
      <c r="M211" s="193" t="s">
        <v>1</v>
      </c>
      <c r="N211" s="194" t="s">
        <v>42</v>
      </c>
      <c r="O211" s="68"/>
      <c r="P211" s="182">
        <f t="shared" si="41"/>
        <v>0</v>
      </c>
      <c r="Q211" s="182">
        <v>0</v>
      </c>
      <c r="R211" s="182">
        <f t="shared" si="42"/>
        <v>0</v>
      </c>
      <c r="S211" s="182">
        <v>0</v>
      </c>
      <c r="T211" s="183">
        <f t="shared" si="4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4" t="s">
        <v>226</v>
      </c>
      <c r="AT211" s="184" t="s">
        <v>597</v>
      </c>
      <c r="AU211" s="184" t="s">
        <v>86</v>
      </c>
      <c r="AY211" s="14" t="s">
        <v>168</v>
      </c>
      <c r="BE211" s="185">
        <f t="shared" si="44"/>
        <v>0</v>
      </c>
      <c r="BF211" s="185">
        <f t="shared" si="45"/>
        <v>0</v>
      </c>
      <c r="BG211" s="185">
        <f t="shared" si="46"/>
        <v>0</v>
      </c>
      <c r="BH211" s="185">
        <f t="shared" si="47"/>
        <v>0</v>
      </c>
      <c r="BI211" s="185">
        <f t="shared" si="48"/>
        <v>0</v>
      </c>
      <c r="BJ211" s="14" t="s">
        <v>84</v>
      </c>
      <c r="BK211" s="185">
        <f t="shared" si="49"/>
        <v>0</v>
      </c>
      <c r="BL211" s="14" t="s">
        <v>226</v>
      </c>
      <c r="BM211" s="184" t="s">
        <v>3531</v>
      </c>
    </row>
    <row r="212" spans="1:65" s="12" customFormat="1" ht="22.9" customHeight="1">
      <c r="B212" s="195"/>
      <c r="C212" s="196"/>
      <c r="D212" s="197" t="s">
        <v>76</v>
      </c>
      <c r="E212" s="209" t="s">
        <v>3187</v>
      </c>
      <c r="F212" s="209" t="s">
        <v>3188</v>
      </c>
      <c r="G212" s="196"/>
      <c r="H212" s="196"/>
      <c r="I212" s="199"/>
      <c r="J212" s="210">
        <f>BK212</f>
        <v>0</v>
      </c>
      <c r="K212" s="196"/>
      <c r="L212" s="201"/>
      <c r="M212" s="202"/>
      <c r="N212" s="203"/>
      <c r="O212" s="203"/>
      <c r="P212" s="204">
        <f>SUM(P213:P218)</f>
        <v>0</v>
      </c>
      <c r="Q212" s="203"/>
      <c r="R212" s="204">
        <f>SUM(R213:R218)</f>
        <v>0.74691359999999984</v>
      </c>
      <c r="S212" s="203"/>
      <c r="T212" s="205">
        <f>SUM(T213:T218)</f>
        <v>0</v>
      </c>
      <c r="AR212" s="206" t="s">
        <v>86</v>
      </c>
      <c r="AT212" s="207" t="s">
        <v>76</v>
      </c>
      <c r="AU212" s="207" t="s">
        <v>84</v>
      </c>
      <c r="AY212" s="206" t="s">
        <v>168</v>
      </c>
      <c r="BK212" s="208">
        <f>SUM(BK213:BK218)</f>
        <v>0</v>
      </c>
    </row>
    <row r="213" spans="1:65" s="2" customFormat="1" ht="14.45" customHeight="1">
      <c r="A213" s="31"/>
      <c r="B213" s="32"/>
      <c r="C213" s="186" t="s">
        <v>405</v>
      </c>
      <c r="D213" s="186" t="s">
        <v>597</v>
      </c>
      <c r="E213" s="187" t="s">
        <v>3532</v>
      </c>
      <c r="F213" s="188" t="s">
        <v>3533</v>
      </c>
      <c r="G213" s="189" t="s">
        <v>1328</v>
      </c>
      <c r="H213" s="190">
        <v>44.798000000000002</v>
      </c>
      <c r="I213" s="191"/>
      <c r="J213" s="192">
        <f t="shared" ref="J213:J218" si="50">ROUND(I213*H213,2)</f>
        <v>0</v>
      </c>
      <c r="K213" s="188" t="s">
        <v>1</v>
      </c>
      <c r="L213" s="36"/>
      <c r="M213" s="193" t="s">
        <v>1</v>
      </c>
      <c r="N213" s="194" t="s">
        <v>42</v>
      </c>
      <c r="O213" s="68"/>
      <c r="P213" s="182">
        <f t="shared" ref="P213:P218" si="51">O213*H213</f>
        <v>0</v>
      </c>
      <c r="Q213" s="182">
        <v>0</v>
      </c>
      <c r="R213" s="182">
        <f t="shared" ref="R213:R218" si="52">Q213*H213</f>
        <v>0</v>
      </c>
      <c r="S213" s="182">
        <v>0</v>
      </c>
      <c r="T213" s="183">
        <f t="shared" ref="T213:T218" si="53"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226</v>
      </c>
      <c r="AT213" s="184" t="s">
        <v>597</v>
      </c>
      <c r="AU213" s="184" t="s">
        <v>86</v>
      </c>
      <c r="AY213" s="14" t="s">
        <v>168</v>
      </c>
      <c r="BE213" s="185">
        <f t="shared" ref="BE213:BE218" si="54">IF(N213="základní",J213,0)</f>
        <v>0</v>
      </c>
      <c r="BF213" s="185">
        <f t="shared" ref="BF213:BF218" si="55">IF(N213="snížená",J213,0)</f>
        <v>0</v>
      </c>
      <c r="BG213" s="185">
        <f t="shared" ref="BG213:BG218" si="56">IF(N213="zákl. přenesená",J213,0)</f>
        <v>0</v>
      </c>
      <c r="BH213" s="185">
        <f t="shared" ref="BH213:BH218" si="57">IF(N213="sníž. přenesená",J213,0)</f>
        <v>0</v>
      </c>
      <c r="BI213" s="185">
        <f t="shared" ref="BI213:BI218" si="58">IF(N213="nulová",J213,0)</f>
        <v>0</v>
      </c>
      <c r="BJ213" s="14" t="s">
        <v>84</v>
      </c>
      <c r="BK213" s="185">
        <f t="shared" ref="BK213:BK218" si="59">ROUND(I213*H213,2)</f>
        <v>0</v>
      </c>
      <c r="BL213" s="14" t="s">
        <v>226</v>
      </c>
      <c r="BM213" s="184" t="s">
        <v>3534</v>
      </c>
    </row>
    <row r="214" spans="1:65" s="2" customFormat="1" ht="24.2" customHeight="1">
      <c r="A214" s="31"/>
      <c r="B214" s="32"/>
      <c r="C214" s="186" t="s">
        <v>409</v>
      </c>
      <c r="D214" s="186" t="s">
        <v>597</v>
      </c>
      <c r="E214" s="187" t="s">
        <v>3535</v>
      </c>
      <c r="F214" s="188" t="s">
        <v>3536</v>
      </c>
      <c r="G214" s="189" t="s">
        <v>212</v>
      </c>
      <c r="H214" s="190">
        <v>62.1</v>
      </c>
      <c r="I214" s="191"/>
      <c r="J214" s="192">
        <f t="shared" si="50"/>
        <v>0</v>
      </c>
      <c r="K214" s="188" t="s">
        <v>1</v>
      </c>
      <c r="L214" s="36"/>
      <c r="M214" s="193" t="s">
        <v>1</v>
      </c>
      <c r="N214" s="194" t="s">
        <v>42</v>
      </c>
      <c r="O214" s="68"/>
      <c r="P214" s="182">
        <f t="shared" si="51"/>
        <v>0</v>
      </c>
      <c r="Q214" s="182">
        <v>0</v>
      </c>
      <c r="R214" s="182">
        <f t="shared" si="52"/>
        <v>0</v>
      </c>
      <c r="S214" s="182">
        <v>0</v>
      </c>
      <c r="T214" s="183">
        <f t="shared" si="5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226</v>
      </c>
      <c r="AT214" s="184" t="s">
        <v>597</v>
      </c>
      <c r="AU214" s="184" t="s">
        <v>86</v>
      </c>
      <c r="AY214" s="14" t="s">
        <v>168</v>
      </c>
      <c r="BE214" s="185">
        <f t="shared" si="54"/>
        <v>0</v>
      </c>
      <c r="BF214" s="185">
        <f t="shared" si="55"/>
        <v>0</v>
      </c>
      <c r="BG214" s="185">
        <f t="shared" si="56"/>
        <v>0</v>
      </c>
      <c r="BH214" s="185">
        <f t="shared" si="57"/>
        <v>0</v>
      </c>
      <c r="BI214" s="185">
        <f t="shared" si="58"/>
        <v>0</v>
      </c>
      <c r="BJ214" s="14" t="s">
        <v>84</v>
      </c>
      <c r="BK214" s="185">
        <f t="shared" si="59"/>
        <v>0</v>
      </c>
      <c r="BL214" s="14" t="s">
        <v>226</v>
      </c>
      <c r="BM214" s="184" t="s">
        <v>3537</v>
      </c>
    </row>
    <row r="215" spans="1:65" s="2" customFormat="1" ht="24.2" customHeight="1">
      <c r="A215" s="31"/>
      <c r="B215" s="32"/>
      <c r="C215" s="172" t="s">
        <v>413</v>
      </c>
      <c r="D215" s="172" t="s">
        <v>163</v>
      </c>
      <c r="E215" s="173" t="s">
        <v>3538</v>
      </c>
      <c r="F215" s="174" t="s">
        <v>3539</v>
      </c>
      <c r="G215" s="175" t="s">
        <v>1328</v>
      </c>
      <c r="H215" s="176">
        <v>53.76</v>
      </c>
      <c r="I215" s="177"/>
      <c r="J215" s="178">
        <f t="shared" si="50"/>
        <v>0</v>
      </c>
      <c r="K215" s="174" t="s">
        <v>1</v>
      </c>
      <c r="L215" s="179"/>
      <c r="M215" s="180" t="s">
        <v>1</v>
      </c>
      <c r="N215" s="181" t="s">
        <v>42</v>
      </c>
      <c r="O215" s="68"/>
      <c r="P215" s="182">
        <f t="shared" si="51"/>
        <v>0</v>
      </c>
      <c r="Q215" s="182">
        <v>1.1E-4</v>
      </c>
      <c r="R215" s="182">
        <f t="shared" si="52"/>
        <v>5.9135999999999998E-3</v>
      </c>
      <c r="S215" s="182">
        <v>0</v>
      </c>
      <c r="T215" s="183">
        <f t="shared" si="5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290</v>
      </c>
      <c r="AT215" s="184" t="s">
        <v>163</v>
      </c>
      <c r="AU215" s="184" t="s">
        <v>86</v>
      </c>
      <c r="AY215" s="14" t="s">
        <v>168</v>
      </c>
      <c r="BE215" s="185">
        <f t="shared" si="54"/>
        <v>0</v>
      </c>
      <c r="BF215" s="185">
        <f t="shared" si="55"/>
        <v>0</v>
      </c>
      <c r="BG215" s="185">
        <f t="shared" si="56"/>
        <v>0</v>
      </c>
      <c r="BH215" s="185">
        <f t="shared" si="57"/>
        <v>0</v>
      </c>
      <c r="BI215" s="185">
        <f t="shared" si="58"/>
        <v>0</v>
      </c>
      <c r="BJ215" s="14" t="s">
        <v>84</v>
      </c>
      <c r="BK215" s="185">
        <f t="shared" si="59"/>
        <v>0</v>
      </c>
      <c r="BL215" s="14" t="s">
        <v>226</v>
      </c>
      <c r="BM215" s="184" t="s">
        <v>3540</v>
      </c>
    </row>
    <row r="216" spans="1:65" s="2" customFormat="1" ht="24.2" customHeight="1">
      <c r="A216" s="31"/>
      <c r="B216" s="32"/>
      <c r="C216" s="172" t="s">
        <v>417</v>
      </c>
      <c r="D216" s="172" t="s">
        <v>163</v>
      </c>
      <c r="E216" s="173" t="s">
        <v>3541</v>
      </c>
      <c r="F216" s="174" t="s">
        <v>3542</v>
      </c>
      <c r="G216" s="175" t="s">
        <v>166</v>
      </c>
      <c r="H216" s="176">
        <v>9</v>
      </c>
      <c r="I216" s="177"/>
      <c r="J216" s="178">
        <f t="shared" si="50"/>
        <v>0</v>
      </c>
      <c r="K216" s="174" t="s">
        <v>1</v>
      </c>
      <c r="L216" s="179"/>
      <c r="M216" s="180" t="s">
        <v>1</v>
      </c>
      <c r="N216" s="181" t="s">
        <v>42</v>
      </c>
      <c r="O216" s="68"/>
      <c r="P216" s="182">
        <f t="shared" si="51"/>
        <v>0</v>
      </c>
      <c r="Q216" s="182">
        <v>7.3999999999999996E-2</v>
      </c>
      <c r="R216" s="182">
        <f t="shared" si="52"/>
        <v>0.66599999999999993</v>
      </c>
      <c r="S216" s="182">
        <v>0</v>
      </c>
      <c r="T216" s="183">
        <f t="shared" si="5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290</v>
      </c>
      <c r="AT216" s="184" t="s">
        <v>163</v>
      </c>
      <c r="AU216" s="184" t="s">
        <v>86</v>
      </c>
      <c r="AY216" s="14" t="s">
        <v>168</v>
      </c>
      <c r="BE216" s="185">
        <f t="shared" si="54"/>
        <v>0</v>
      </c>
      <c r="BF216" s="185">
        <f t="shared" si="55"/>
        <v>0</v>
      </c>
      <c r="BG216" s="185">
        <f t="shared" si="56"/>
        <v>0</v>
      </c>
      <c r="BH216" s="185">
        <f t="shared" si="57"/>
        <v>0</v>
      </c>
      <c r="BI216" s="185">
        <f t="shared" si="58"/>
        <v>0</v>
      </c>
      <c r="BJ216" s="14" t="s">
        <v>84</v>
      </c>
      <c r="BK216" s="185">
        <f t="shared" si="59"/>
        <v>0</v>
      </c>
      <c r="BL216" s="14" t="s">
        <v>226</v>
      </c>
      <c r="BM216" s="184" t="s">
        <v>3543</v>
      </c>
    </row>
    <row r="217" spans="1:65" s="2" customFormat="1" ht="14.45" customHeight="1">
      <c r="A217" s="31"/>
      <c r="B217" s="32"/>
      <c r="C217" s="172" t="s">
        <v>1774</v>
      </c>
      <c r="D217" s="172" t="s">
        <v>163</v>
      </c>
      <c r="E217" s="173" t="s">
        <v>3544</v>
      </c>
      <c r="F217" s="174" t="s">
        <v>3545</v>
      </c>
      <c r="G217" s="175" t="s">
        <v>1963</v>
      </c>
      <c r="H217" s="176">
        <v>1</v>
      </c>
      <c r="I217" s="177"/>
      <c r="J217" s="178">
        <f t="shared" si="50"/>
        <v>0</v>
      </c>
      <c r="K217" s="174" t="s">
        <v>1</v>
      </c>
      <c r="L217" s="179"/>
      <c r="M217" s="180" t="s">
        <v>1</v>
      </c>
      <c r="N217" s="181" t="s">
        <v>42</v>
      </c>
      <c r="O217" s="68"/>
      <c r="P217" s="182">
        <f t="shared" si="51"/>
        <v>0</v>
      </c>
      <c r="Q217" s="182">
        <v>7.4999999999999997E-2</v>
      </c>
      <c r="R217" s="182">
        <f t="shared" si="52"/>
        <v>7.4999999999999997E-2</v>
      </c>
      <c r="S217" s="182">
        <v>0</v>
      </c>
      <c r="T217" s="183">
        <f t="shared" si="5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290</v>
      </c>
      <c r="AT217" s="184" t="s">
        <v>163</v>
      </c>
      <c r="AU217" s="184" t="s">
        <v>86</v>
      </c>
      <c r="AY217" s="14" t="s">
        <v>168</v>
      </c>
      <c r="BE217" s="185">
        <f t="shared" si="54"/>
        <v>0</v>
      </c>
      <c r="BF217" s="185">
        <f t="shared" si="55"/>
        <v>0</v>
      </c>
      <c r="BG217" s="185">
        <f t="shared" si="56"/>
        <v>0</v>
      </c>
      <c r="BH217" s="185">
        <f t="shared" si="57"/>
        <v>0</v>
      </c>
      <c r="BI217" s="185">
        <f t="shared" si="58"/>
        <v>0</v>
      </c>
      <c r="BJ217" s="14" t="s">
        <v>84</v>
      </c>
      <c r="BK217" s="185">
        <f t="shared" si="59"/>
        <v>0</v>
      </c>
      <c r="BL217" s="14" t="s">
        <v>226</v>
      </c>
      <c r="BM217" s="184" t="s">
        <v>3546</v>
      </c>
    </row>
    <row r="218" spans="1:65" s="2" customFormat="1" ht="24.2" customHeight="1">
      <c r="A218" s="31"/>
      <c r="B218" s="32"/>
      <c r="C218" s="186" t="s">
        <v>437</v>
      </c>
      <c r="D218" s="186" t="s">
        <v>597</v>
      </c>
      <c r="E218" s="187" t="s">
        <v>3547</v>
      </c>
      <c r="F218" s="188" t="s">
        <v>3548</v>
      </c>
      <c r="G218" s="189" t="s">
        <v>1162</v>
      </c>
      <c r="H218" s="190">
        <v>0.747</v>
      </c>
      <c r="I218" s="191"/>
      <c r="J218" s="192">
        <f t="shared" si="50"/>
        <v>0</v>
      </c>
      <c r="K218" s="188" t="s">
        <v>1</v>
      </c>
      <c r="L218" s="36"/>
      <c r="M218" s="193" t="s">
        <v>1</v>
      </c>
      <c r="N218" s="194" t="s">
        <v>42</v>
      </c>
      <c r="O218" s="68"/>
      <c r="P218" s="182">
        <f t="shared" si="51"/>
        <v>0</v>
      </c>
      <c r="Q218" s="182">
        <v>0</v>
      </c>
      <c r="R218" s="182">
        <f t="shared" si="52"/>
        <v>0</v>
      </c>
      <c r="S218" s="182">
        <v>0</v>
      </c>
      <c r="T218" s="183">
        <f t="shared" si="5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226</v>
      </c>
      <c r="AT218" s="184" t="s">
        <v>597</v>
      </c>
      <c r="AU218" s="184" t="s">
        <v>86</v>
      </c>
      <c r="AY218" s="14" t="s">
        <v>168</v>
      </c>
      <c r="BE218" s="185">
        <f t="shared" si="54"/>
        <v>0</v>
      </c>
      <c r="BF218" s="185">
        <f t="shared" si="55"/>
        <v>0</v>
      </c>
      <c r="BG218" s="185">
        <f t="shared" si="56"/>
        <v>0</v>
      </c>
      <c r="BH218" s="185">
        <f t="shared" si="57"/>
        <v>0</v>
      </c>
      <c r="BI218" s="185">
        <f t="shared" si="58"/>
        <v>0</v>
      </c>
      <c r="BJ218" s="14" t="s">
        <v>84</v>
      </c>
      <c r="BK218" s="185">
        <f t="shared" si="59"/>
        <v>0</v>
      </c>
      <c r="BL218" s="14" t="s">
        <v>226</v>
      </c>
      <c r="BM218" s="184" t="s">
        <v>3549</v>
      </c>
    </row>
    <row r="219" spans="1:65" s="12" customFormat="1" ht="22.9" customHeight="1">
      <c r="B219" s="195"/>
      <c r="C219" s="196"/>
      <c r="D219" s="197" t="s">
        <v>76</v>
      </c>
      <c r="E219" s="209" t="s">
        <v>3550</v>
      </c>
      <c r="F219" s="209" t="s">
        <v>3551</v>
      </c>
      <c r="G219" s="196"/>
      <c r="H219" s="196"/>
      <c r="I219" s="199"/>
      <c r="J219" s="210">
        <f>BK219</f>
        <v>0</v>
      </c>
      <c r="K219" s="196"/>
      <c r="L219" s="201"/>
      <c r="M219" s="202"/>
      <c r="N219" s="203"/>
      <c r="O219" s="203"/>
      <c r="P219" s="204">
        <f>SUM(P220:P223)</f>
        <v>0</v>
      </c>
      <c r="Q219" s="203"/>
      <c r="R219" s="204">
        <f>SUM(R220:R223)</f>
        <v>3.9669999999999997E-2</v>
      </c>
      <c r="S219" s="203"/>
      <c r="T219" s="205">
        <f>SUM(T220:T223)</f>
        <v>0</v>
      </c>
      <c r="AR219" s="206" t="s">
        <v>86</v>
      </c>
      <c r="AT219" s="207" t="s">
        <v>76</v>
      </c>
      <c r="AU219" s="207" t="s">
        <v>84</v>
      </c>
      <c r="AY219" s="206" t="s">
        <v>168</v>
      </c>
      <c r="BK219" s="208">
        <f>SUM(BK220:BK223)</f>
        <v>0</v>
      </c>
    </row>
    <row r="220" spans="1:65" s="2" customFormat="1" ht="24.2" customHeight="1">
      <c r="A220" s="31"/>
      <c r="B220" s="32"/>
      <c r="C220" s="186" t="s">
        <v>441</v>
      </c>
      <c r="D220" s="186" t="s">
        <v>597</v>
      </c>
      <c r="E220" s="187" t="s">
        <v>3552</v>
      </c>
      <c r="F220" s="188" t="s">
        <v>3553</v>
      </c>
      <c r="G220" s="189" t="s">
        <v>212</v>
      </c>
      <c r="H220" s="190">
        <v>15.6</v>
      </c>
      <c r="I220" s="191"/>
      <c r="J220" s="192">
        <f>ROUND(I220*H220,2)</f>
        <v>0</v>
      </c>
      <c r="K220" s="188" t="s">
        <v>1</v>
      </c>
      <c r="L220" s="36"/>
      <c r="M220" s="193" t="s">
        <v>1</v>
      </c>
      <c r="N220" s="194" t="s">
        <v>42</v>
      </c>
      <c r="O220" s="68"/>
      <c r="P220" s="182">
        <f>O220*H220</f>
        <v>0</v>
      </c>
      <c r="Q220" s="182">
        <v>1.6900000000000001E-3</v>
      </c>
      <c r="R220" s="182">
        <f>Q220*H220</f>
        <v>2.6364000000000002E-2</v>
      </c>
      <c r="S220" s="182">
        <v>0</v>
      </c>
      <c r="T220" s="18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4" t="s">
        <v>226</v>
      </c>
      <c r="AT220" s="184" t="s">
        <v>597</v>
      </c>
      <c r="AU220" s="184" t="s">
        <v>86</v>
      </c>
      <c r="AY220" s="14" t="s">
        <v>168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4" t="s">
        <v>84</v>
      </c>
      <c r="BK220" s="185">
        <f>ROUND(I220*H220,2)</f>
        <v>0</v>
      </c>
      <c r="BL220" s="14" t="s">
        <v>226</v>
      </c>
      <c r="BM220" s="184" t="s">
        <v>3554</v>
      </c>
    </row>
    <row r="221" spans="1:65" s="2" customFormat="1" ht="24.2" customHeight="1">
      <c r="A221" s="31"/>
      <c r="B221" s="32"/>
      <c r="C221" s="186" t="s">
        <v>445</v>
      </c>
      <c r="D221" s="186" t="s">
        <v>597</v>
      </c>
      <c r="E221" s="187" t="s">
        <v>3555</v>
      </c>
      <c r="F221" s="188" t="s">
        <v>3556</v>
      </c>
      <c r="G221" s="189" t="s">
        <v>166</v>
      </c>
      <c r="H221" s="190">
        <v>2</v>
      </c>
      <c r="I221" s="191"/>
      <c r="J221" s="192">
        <f>ROUND(I221*H221,2)</f>
        <v>0</v>
      </c>
      <c r="K221" s="188" t="s">
        <v>1</v>
      </c>
      <c r="L221" s="36"/>
      <c r="M221" s="193" t="s">
        <v>1</v>
      </c>
      <c r="N221" s="194" t="s">
        <v>42</v>
      </c>
      <c r="O221" s="68"/>
      <c r="P221" s="182">
        <f>O221*H221</f>
        <v>0</v>
      </c>
      <c r="Q221" s="182">
        <v>3.6000000000000002E-4</v>
      </c>
      <c r="R221" s="182">
        <f>Q221*H221</f>
        <v>7.2000000000000005E-4</v>
      </c>
      <c r="S221" s="182">
        <v>0</v>
      </c>
      <c r="T221" s="18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226</v>
      </c>
      <c r="AT221" s="184" t="s">
        <v>597</v>
      </c>
      <c r="AU221" s="184" t="s">
        <v>86</v>
      </c>
      <c r="AY221" s="14" t="s">
        <v>168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4" t="s">
        <v>84</v>
      </c>
      <c r="BK221" s="185">
        <f>ROUND(I221*H221,2)</f>
        <v>0</v>
      </c>
      <c r="BL221" s="14" t="s">
        <v>226</v>
      </c>
      <c r="BM221" s="184" t="s">
        <v>3557</v>
      </c>
    </row>
    <row r="222" spans="1:65" s="2" customFormat="1" ht="24.2" customHeight="1">
      <c r="A222" s="31"/>
      <c r="B222" s="32"/>
      <c r="C222" s="186" t="s">
        <v>449</v>
      </c>
      <c r="D222" s="186" t="s">
        <v>597</v>
      </c>
      <c r="E222" s="187" t="s">
        <v>3558</v>
      </c>
      <c r="F222" s="188" t="s">
        <v>3559</v>
      </c>
      <c r="G222" s="189" t="s">
        <v>212</v>
      </c>
      <c r="H222" s="190">
        <v>5.8</v>
      </c>
      <c r="I222" s="191"/>
      <c r="J222" s="192">
        <f>ROUND(I222*H222,2)</f>
        <v>0</v>
      </c>
      <c r="K222" s="188" t="s">
        <v>1</v>
      </c>
      <c r="L222" s="36"/>
      <c r="M222" s="193" t="s">
        <v>1</v>
      </c>
      <c r="N222" s="194" t="s">
        <v>42</v>
      </c>
      <c r="O222" s="68"/>
      <c r="P222" s="182">
        <f>O222*H222</f>
        <v>0</v>
      </c>
      <c r="Q222" s="182">
        <v>2.1700000000000001E-3</v>
      </c>
      <c r="R222" s="182">
        <f>Q222*H222</f>
        <v>1.2586E-2</v>
      </c>
      <c r="S222" s="182">
        <v>0</v>
      </c>
      <c r="T222" s="18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226</v>
      </c>
      <c r="AT222" s="184" t="s">
        <v>597</v>
      </c>
      <c r="AU222" s="184" t="s">
        <v>86</v>
      </c>
      <c r="AY222" s="14" t="s">
        <v>168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4" t="s">
        <v>84</v>
      </c>
      <c r="BK222" s="185">
        <f>ROUND(I222*H222,2)</f>
        <v>0</v>
      </c>
      <c r="BL222" s="14" t="s">
        <v>226</v>
      </c>
      <c r="BM222" s="184" t="s">
        <v>3560</v>
      </c>
    </row>
    <row r="223" spans="1:65" s="2" customFormat="1" ht="24.2" customHeight="1">
      <c r="A223" s="31"/>
      <c r="B223" s="32"/>
      <c r="C223" s="186" t="s">
        <v>453</v>
      </c>
      <c r="D223" s="186" t="s">
        <v>597</v>
      </c>
      <c r="E223" s="187" t="s">
        <v>3561</v>
      </c>
      <c r="F223" s="188" t="s">
        <v>3562</v>
      </c>
      <c r="G223" s="189" t="s">
        <v>1162</v>
      </c>
      <c r="H223" s="190">
        <v>0.04</v>
      </c>
      <c r="I223" s="191"/>
      <c r="J223" s="192">
        <f>ROUND(I223*H223,2)</f>
        <v>0</v>
      </c>
      <c r="K223" s="188" t="s">
        <v>1</v>
      </c>
      <c r="L223" s="36"/>
      <c r="M223" s="193" t="s">
        <v>1</v>
      </c>
      <c r="N223" s="194" t="s">
        <v>42</v>
      </c>
      <c r="O223" s="68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226</v>
      </c>
      <c r="AT223" s="184" t="s">
        <v>597</v>
      </c>
      <c r="AU223" s="184" t="s">
        <v>86</v>
      </c>
      <c r="AY223" s="14" t="s">
        <v>168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4" t="s">
        <v>84</v>
      </c>
      <c r="BK223" s="185">
        <f>ROUND(I223*H223,2)</f>
        <v>0</v>
      </c>
      <c r="BL223" s="14" t="s">
        <v>226</v>
      </c>
      <c r="BM223" s="184" t="s">
        <v>3563</v>
      </c>
    </row>
    <row r="224" spans="1:65" s="12" customFormat="1" ht="22.9" customHeight="1">
      <c r="B224" s="195"/>
      <c r="C224" s="196"/>
      <c r="D224" s="197" t="s">
        <v>76</v>
      </c>
      <c r="E224" s="209" t="s">
        <v>3564</v>
      </c>
      <c r="F224" s="209" t="s">
        <v>3565</v>
      </c>
      <c r="G224" s="196"/>
      <c r="H224" s="196"/>
      <c r="I224" s="199"/>
      <c r="J224" s="210">
        <f>BK224</f>
        <v>0</v>
      </c>
      <c r="K224" s="196"/>
      <c r="L224" s="201"/>
      <c r="M224" s="202"/>
      <c r="N224" s="203"/>
      <c r="O224" s="203"/>
      <c r="P224" s="204">
        <f>SUM(P225:P233)</f>
        <v>0</v>
      </c>
      <c r="Q224" s="203"/>
      <c r="R224" s="204">
        <f>SUM(R225:R233)</f>
        <v>2.7326044000000005</v>
      </c>
      <c r="S224" s="203"/>
      <c r="T224" s="205">
        <f>SUM(T225:T233)</f>
        <v>0</v>
      </c>
      <c r="AR224" s="206" t="s">
        <v>86</v>
      </c>
      <c r="AT224" s="207" t="s">
        <v>76</v>
      </c>
      <c r="AU224" s="207" t="s">
        <v>84</v>
      </c>
      <c r="AY224" s="206" t="s">
        <v>168</v>
      </c>
      <c r="BK224" s="208">
        <f>SUM(BK225:BK233)</f>
        <v>0</v>
      </c>
    </row>
    <row r="225" spans="1:65" s="2" customFormat="1" ht="24.2" customHeight="1">
      <c r="A225" s="31"/>
      <c r="B225" s="32"/>
      <c r="C225" s="186" t="s">
        <v>457</v>
      </c>
      <c r="D225" s="186" t="s">
        <v>597</v>
      </c>
      <c r="E225" s="187" t="s">
        <v>3566</v>
      </c>
      <c r="F225" s="188" t="s">
        <v>3567</v>
      </c>
      <c r="G225" s="189" t="s">
        <v>1328</v>
      </c>
      <c r="H225" s="190">
        <v>63.96</v>
      </c>
      <c r="I225" s="191"/>
      <c r="J225" s="192">
        <f t="shared" ref="J225:J233" si="60">ROUND(I225*H225,2)</f>
        <v>0</v>
      </c>
      <c r="K225" s="188" t="s">
        <v>1</v>
      </c>
      <c r="L225" s="36"/>
      <c r="M225" s="193" t="s">
        <v>1</v>
      </c>
      <c r="N225" s="194" t="s">
        <v>42</v>
      </c>
      <c r="O225" s="68"/>
      <c r="P225" s="182">
        <f t="shared" ref="P225:P233" si="61">O225*H225</f>
        <v>0</v>
      </c>
      <c r="Q225" s="182">
        <v>0</v>
      </c>
      <c r="R225" s="182">
        <f t="shared" ref="R225:R233" si="62">Q225*H225</f>
        <v>0</v>
      </c>
      <c r="S225" s="182">
        <v>0</v>
      </c>
      <c r="T225" s="183">
        <f t="shared" ref="T225:T233" si="63"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226</v>
      </c>
      <c r="AT225" s="184" t="s">
        <v>597</v>
      </c>
      <c r="AU225" s="184" t="s">
        <v>86</v>
      </c>
      <c r="AY225" s="14" t="s">
        <v>168</v>
      </c>
      <c r="BE225" s="185">
        <f t="shared" ref="BE225:BE233" si="64">IF(N225="základní",J225,0)</f>
        <v>0</v>
      </c>
      <c r="BF225" s="185">
        <f t="shared" ref="BF225:BF233" si="65">IF(N225="snížená",J225,0)</f>
        <v>0</v>
      </c>
      <c r="BG225" s="185">
        <f t="shared" ref="BG225:BG233" si="66">IF(N225="zákl. přenesená",J225,0)</f>
        <v>0</v>
      </c>
      <c r="BH225" s="185">
        <f t="shared" ref="BH225:BH233" si="67">IF(N225="sníž. přenesená",J225,0)</f>
        <v>0</v>
      </c>
      <c r="BI225" s="185">
        <f t="shared" ref="BI225:BI233" si="68">IF(N225="nulová",J225,0)</f>
        <v>0</v>
      </c>
      <c r="BJ225" s="14" t="s">
        <v>84</v>
      </c>
      <c r="BK225" s="185">
        <f t="shared" ref="BK225:BK233" si="69">ROUND(I225*H225,2)</f>
        <v>0</v>
      </c>
      <c r="BL225" s="14" t="s">
        <v>226</v>
      </c>
      <c r="BM225" s="184" t="s">
        <v>3568</v>
      </c>
    </row>
    <row r="226" spans="1:65" s="2" customFormat="1" ht="24.2" customHeight="1">
      <c r="A226" s="31"/>
      <c r="B226" s="32"/>
      <c r="C226" s="186" t="s">
        <v>2366</v>
      </c>
      <c r="D226" s="186" t="s">
        <v>597</v>
      </c>
      <c r="E226" s="187" t="s">
        <v>3569</v>
      </c>
      <c r="F226" s="188" t="s">
        <v>3570</v>
      </c>
      <c r="G226" s="189" t="s">
        <v>212</v>
      </c>
      <c r="H226" s="190">
        <v>7.8</v>
      </c>
      <c r="I226" s="191"/>
      <c r="J226" s="192">
        <f t="shared" si="60"/>
        <v>0</v>
      </c>
      <c r="K226" s="188" t="s">
        <v>1</v>
      </c>
      <c r="L226" s="36"/>
      <c r="M226" s="193" t="s">
        <v>1</v>
      </c>
      <c r="N226" s="194" t="s">
        <v>42</v>
      </c>
      <c r="O226" s="68"/>
      <c r="P226" s="182">
        <f t="shared" si="61"/>
        <v>0</v>
      </c>
      <c r="Q226" s="182">
        <v>1.33E-3</v>
      </c>
      <c r="R226" s="182">
        <f t="shared" si="62"/>
        <v>1.0374E-2</v>
      </c>
      <c r="S226" s="182">
        <v>0</v>
      </c>
      <c r="T226" s="183">
        <f t="shared" si="6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226</v>
      </c>
      <c r="AT226" s="184" t="s">
        <v>597</v>
      </c>
      <c r="AU226" s="184" t="s">
        <v>86</v>
      </c>
      <c r="AY226" s="14" t="s">
        <v>168</v>
      </c>
      <c r="BE226" s="185">
        <f t="shared" si="64"/>
        <v>0</v>
      </c>
      <c r="BF226" s="185">
        <f t="shared" si="65"/>
        <v>0</v>
      </c>
      <c r="BG226" s="185">
        <f t="shared" si="66"/>
        <v>0</v>
      </c>
      <c r="BH226" s="185">
        <f t="shared" si="67"/>
        <v>0</v>
      </c>
      <c r="BI226" s="185">
        <f t="shared" si="68"/>
        <v>0</v>
      </c>
      <c r="BJ226" s="14" t="s">
        <v>84</v>
      </c>
      <c r="BK226" s="185">
        <f t="shared" si="69"/>
        <v>0</v>
      </c>
      <c r="BL226" s="14" t="s">
        <v>226</v>
      </c>
      <c r="BM226" s="184" t="s">
        <v>3571</v>
      </c>
    </row>
    <row r="227" spans="1:65" s="2" customFormat="1" ht="14.45" customHeight="1">
      <c r="A227" s="31"/>
      <c r="B227" s="32"/>
      <c r="C227" s="186" t="s">
        <v>1788</v>
      </c>
      <c r="D227" s="186" t="s">
        <v>597</v>
      </c>
      <c r="E227" s="187" t="s">
        <v>3572</v>
      </c>
      <c r="F227" s="188" t="s">
        <v>3573</v>
      </c>
      <c r="G227" s="189" t="s">
        <v>166</v>
      </c>
      <c r="H227" s="190">
        <v>15.6</v>
      </c>
      <c r="I227" s="191"/>
      <c r="J227" s="192">
        <f t="shared" si="60"/>
        <v>0</v>
      </c>
      <c r="K227" s="188" t="s">
        <v>1</v>
      </c>
      <c r="L227" s="36"/>
      <c r="M227" s="193" t="s">
        <v>1</v>
      </c>
      <c r="N227" s="194" t="s">
        <v>42</v>
      </c>
      <c r="O227" s="68"/>
      <c r="P227" s="182">
        <f t="shared" si="61"/>
        <v>0</v>
      </c>
      <c r="Q227" s="182">
        <v>0</v>
      </c>
      <c r="R227" s="182">
        <f t="shared" si="62"/>
        <v>0</v>
      </c>
      <c r="S227" s="182">
        <v>0</v>
      </c>
      <c r="T227" s="183">
        <f t="shared" si="6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226</v>
      </c>
      <c r="AT227" s="184" t="s">
        <v>597</v>
      </c>
      <c r="AU227" s="184" t="s">
        <v>86</v>
      </c>
      <c r="AY227" s="14" t="s">
        <v>168</v>
      </c>
      <c r="BE227" s="185">
        <f t="shared" si="64"/>
        <v>0</v>
      </c>
      <c r="BF227" s="185">
        <f t="shared" si="65"/>
        <v>0</v>
      </c>
      <c r="BG227" s="185">
        <f t="shared" si="66"/>
        <v>0</v>
      </c>
      <c r="BH227" s="185">
        <f t="shared" si="67"/>
        <v>0</v>
      </c>
      <c r="BI227" s="185">
        <f t="shared" si="68"/>
        <v>0</v>
      </c>
      <c r="BJ227" s="14" t="s">
        <v>84</v>
      </c>
      <c r="BK227" s="185">
        <f t="shared" si="69"/>
        <v>0</v>
      </c>
      <c r="BL227" s="14" t="s">
        <v>226</v>
      </c>
      <c r="BM227" s="184" t="s">
        <v>3574</v>
      </c>
    </row>
    <row r="228" spans="1:65" s="2" customFormat="1" ht="24.2" customHeight="1">
      <c r="A228" s="31"/>
      <c r="B228" s="32"/>
      <c r="C228" s="186" t="s">
        <v>1792</v>
      </c>
      <c r="D228" s="186" t="s">
        <v>597</v>
      </c>
      <c r="E228" s="187" t="s">
        <v>3575</v>
      </c>
      <c r="F228" s="188" t="s">
        <v>3576</v>
      </c>
      <c r="G228" s="189" t="s">
        <v>1328</v>
      </c>
      <c r="H228" s="190">
        <v>63.96</v>
      </c>
      <c r="I228" s="191"/>
      <c r="J228" s="192">
        <f t="shared" si="60"/>
        <v>0</v>
      </c>
      <c r="K228" s="188" t="s">
        <v>1</v>
      </c>
      <c r="L228" s="36"/>
      <c r="M228" s="193" t="s">
        <v>1</v>
      </c>
      <c r="N228" s="194" t="s">
        <v>42</v>
      </c>
      <c r="O228" s="68"/>
      <c r="P228" s="182">
        <f t="shared" si="61"/>
        <v>0</v>
      </c>
      <c r="Q228" s="182">
        <v>0</v>
      </c>
      <c r="R228" s="182">
        <f t="shared" si="62"/>
        <v>0</v>
      </c>
      <c r="S228" s="182">
        <v>0</v>
      </c>
      <c r="T228" s="183">
        <f t="shared" si="6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226</v>
      </c>
      <c r="AT228" s="184" t="s">
        <v>597</v>
      </c>
      <c r="AU228" s="184" t="s">
        <v>86</v>
      </c>
      <c r="AY228" s="14" t="s">
        <v>168</v>
      </c>
      <c r="BE228" s="185">
        <f t="shared" si="64"/>
        <v>0</v>
      </c>
      <c r="BF228" s="185">
        <f t="shared" si="65"/>
        <v>0</v>
      </c>
      <c r="BG228" s="185">
        <f t="shared" si="66"/>
        <v>0</v>
      </c>
      <c r="BH228" s="185">
        <f t="shared" si="67"/>
        <v>0</v>
      </c>
      <c r="BI228" s="185">
        <f t="shared" si="68"/>
        <v>0</v>
      </c>
      <c r="BJ228" s="14" t="s">
        <v>84</v>
      </c>
      <c r="BK228" s="185">
        <f t="shared" si="69"/>
        <v>0</v>
      </c>
      <c r="BL228" s="14" t="s">
        <v>226</v>
      </c>
      <c r="BM228" s="184" t="s">
        <v>3577</v>
      </c>
    </row>
    <row r="229" spans="1:65" s="2" customFormat="1" ht="24.2" customHeight="1">
      <c r="A229" s="31"/>
      <c r="B229" s="32"/>
      <c r="C229" s="172" t="s">
        <v>1796</v>
      </c>
      <c r="D229" s="172" t="s">
        <v>163</v>
      </c>
      <c r="E229" s="173" t="s">
        <v>3578</v>
      </c>
      <c r="F229" s="174" t="s">
        <v>3579</v>
      </c>
      <c r="G229" s="175" t="s">
        <v>212</v>
      </c>
      <c r="H229" s="176">
        <v>7.8</v>
      </c>
      <c r="I229" s="177"/>
      <c r="J229" s="178">
        <f t="shared" si="60"/>
        <v>0</v>
      </c>
      <c r="K229" s="174" t="s">
        <v>1</v>
      </c>
      <c r="L229" s="179"/>
      <c r="M229" s="180" t="s">
        <v>1</v>
      </c>
      <c r="N229" s="181" t="s">
        <v>42</v>
      </c>
      <c r="O229" s="68"/>
      <c r="P229" s="182">
        <f t="shared" si="61"/>
        <v>0</v>
      </c>
      <c r="Q229" s="182">
        <v>4.0000000000000002E-4</v>
      </c>
      <c r="R229" s="182">
        <f t="shared" si="62"/>
        <v>3.1199999999999999E-3</v>
      </c>
      <c r="S229" s="182">
        <v>0</v>
      </c>
      <c r="T229" s="183">
        <f t="shared" si="6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290</v>
      </c>
      <c r="AT229" s="184" t="s">
        <v>163</v>
      </c>
      <c r="AU229" s="184" t="s">
        <v>86</v>
      </c>
      <c r="AY229" s="14" t="s">
        <v>168</v>
      </c>
      <c r="BE229" s="185">
        <f t="shared" si="64"/>
        <v>0</v>
      </c>
      <c r="BF229" s="185">
        <f t="shared" si="65"/>
        <v>0</v>
      </c>
      <c r="BG229" s="185">
        <f t="shared" si="66"/>
        <v>0</v>
      </c>
      <c r="BH229" s="185">
        <f t="shared" si="67"/>
        <v>0</v>
      </c>
      <c r="BI229" s="185">
        <f t="shared" si="68"/>
        <v>0</v>
      </c>
      <c r="BJ229" s="14" t="s">
        <v>84</v>
      </c>
      <c r="BK229" s="185">
        <f t="shared" si="69"/>
        <v>0</v>
      </c>
      <c r="BL229" s="14" t="s">
        <v>226</v>
      </c>
      <c r="BM229" s="184" t="s">
        <v>3580</v>
      </c>
    </row>
    <row r="230" spans="1:65" s="2" customFormat="1" ht="24.2" customHeight="1">
      <c r="A230" s="31"/>
      <c r="B230" s="32"/>
      <c r="C230" s="172" t="s">
        <v>1800</v>
      </c>
      <c r="D230" s="172" t="s">
        <v>163</v>
      </c>
      <c r="E230" s="173" t="s">
        <v>3581</v>
      </c>
      <c r="F230" s="174" t="s">
        <v>3582</v>
      </c>
      <c r="G230" s="175" t="s">
        <v>166</v>
      </c>
      <c r="H230" s="176">
        <v>520</v>
      </c>
      <c r="I230" s="177"/>
      <c r="J230" s="178">
        <f t="shared" si="60"/>
        <v>0</v>
      </c>
      <c r="K230" s="174" t="s">
        <v>1</v>
      </c>
      <c r="L230" s="179"/>
      <c r="M230" s="180" t="s">
        <v>1</v>
      </c>
      <c r="N230" s="181" t="s">
        <v>42</v>
      </c>
      <c r="O230" s="68"/>
      <c r="P230" s="182">
        <f t="shared" si="61"/>
        <v>0</v>
      </c>
      <c r="Q230" s="182">
        <v>5.0000000000000001E-3</v>
      </c>
      <c r="R230" s="182">
        <f t="shared" si="62"/>
        <v>2.6</v>
      </c>
      <c r="S230" s="182">
        <v>0</v>
      </c>
      <c r="T230" s="183">
        <f t="shared" si="6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290</v>
      </c>
      <c r="AT230" s="184" t="s">
        <v>163</v>
      </c>
      <c r="AU230" s="184" t="s">
        <v>86</v>
      </c>
      <c r="AY230" s="14" t="s">
        <v>168</v>
      </c>
      <c r="BE230" s="185">
        <f t="shared" si="64"/>
        <v>0</v>
      </c>
      <c r="BF230" s="185">
        <f t="shared" si="65"/>
        <v>0</v>
      </c>
      <c r="BG230" s="185">
        <f t="shared" si="66"/>
        <v>0</v>
      </c>
      <c r="BH230" s="185">
        <f t="shared" si="67"/>
        <v>0</v>
      </c>
      <c r="BI230" s="185">
        <f t="shared" si="68"/>
        <v>0</v>
      </c>
      <c r="BJ230" s="14" t="s">
        <v>84</v>
      </c>
      <c r="BK230" s="185">
        <f t="shared" si="69"/>
        <v>0</v>
      </c>
      <c r="BL230" s="14" t="s">
        <v>226</v>
      </c>
      <c r="BM230" s="184" t="s">
        <v>3583</v>
      </c>
    </row>
    <row r="231" spans="1:65" s="2" customFormat="1" ht="14.45" customHeight="1">
      <c r="A231" s="31"/>
      <c r="B231" s="32"/>
      <c r="C231" s="172" t="s">
        <v>1804</v>
      </c>
      <c r="D231" s="172" t="s">
        <v>163</v>
      </c>
      <c r="E231" s="173" t="s">
        <v>3584</v>
      </c>
      <c r="F231" s="174" t="s">
        <v>3585</v>
      </c>
      <c r="G231" s="175" t="s">
        <v>166</v>
      </c>
      <c r="H231" s="176">
        <v>20</v>
      </c>
      <c r="I231" s="177"/>
      <c r="J231" s="178">
        <f t="shared" si="60"/>
        <v>0</v>
      </c>
      <c r="K231" s="174" t="s">
        <v>1</v>
      </c>
      <c r="L231" s="179"/>
      <c r="M231" s="180" t="s">
        <v>1</v>
      </c>
      <c r="N231" s="181" t="s">
        <v>42</v>
      </c>
      <c r="O231" s="68"/>
      <c r="P231" s="182">
        <f t="shared" si="61"/>
        <v>0</v>
      </c>
      <c r="Q231" s="182">
        <v>5.1999999999999998E-3</v>
      </c>
      <c r="R231" s="182">
        <f t="shared" si="62"/>
        <v>0.104</v>
      </c>
      <c r="S231" s="182">
        <v>0</v>
      </c>
      <c r="T231" s="183">
        <f t="shared" si="6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290</v>
      </c>
      <c r="AT231" s="184" t="s">
        <v>163</v>
      </c>
      <c r="AU231" s="184" t="s">
        <v>86</v>
      </c>
      <c r="AY231" s="14" t="s">
        <v>168</v>
      </c>
      <c r="BE231" s="185">
        <f t="shared" si="64"/>
        <v>0</v>
      </c>
      <c r="BF231" s="185">
        <f t="shared" si="65"/>
        <v>0</v>
      </c>
      <c r="BG231" s="185">
        <f t="shared" si="66"/>
        <v>0</v>
      </c>
      <c r="BH231" s="185">
        <f t="shared" si="67"/>
        <v>0</v>
      </c>
      <c r="BI231" s="185">
        <f t="shared" si="68"/>
        <v>0</v>
      </c>
      <c r="BJ231" s="14" t="s">
        <v>84</v>
      </c>
      <c r="BK231" s="185">
        <f t="shared" si="69"/>
        <v>0</v>
      </c>
      <c r="BL231" s="14" t="s">
        <v>226</v>
      </c>
      <c r="BM231" s="184" t="s">
        <v>3586</v>
      </c>
    </row>
    <row r="232" spans="1:65" s="2" customFormat="1" ht="37.9" customHeight="1">
      <c r="A232" s="31"/>
      <c r="B232" s="32"/>
      <c r="C232" s="172" t="s">
        <v>2386</v>
      </c>
      <c r="D232" s="172" t="s">
        <v>163</v>
      </c>
      <c r="E232" s="173" t="s">
        <v>3587</v>
      </c>
      <c r="F232" s="174" t="s">
        <v>3588</v>
      </c>
      <c r="G232" s="175" t="s">
        <v>1328</v>
      </c>
      <c r="H232" s="176">
        <v>75.552000000000007</v>
      </c>
      <c r="I232" s="177"/>
      <c r="J232" s="178">
        <f t="shared" si="60"/>
        <v>0</v>
      </c>
      <c r="K232" s="174" t="s">
        <v>1</v>
      </c>
      <c r="L232" s="179"/>
      <c r="M232" s="180" t="s">
        <v>1</v>
      </c>
      <c r="N232" s="181" t="s">
        <v>42</v>
      </c>
      <c r="O232" s="68"/>
      <c r="P232" s="182">
        <f t="shared" si="61"/>
        <v>0</v>
      </c>
      <c r="Q232" s="182">
        <v>2.0000000000000001E-4</v>
      </c>
      <c r="R232" s="182">
        <f t="shared" si="62"/>
        <v>1.5110400000000001E-2</v>
      </c>
      <c r="S232" s="182">
        <v>0</v>
      </c>
      <c r="T232" s="183">
        <f t="shared" si="6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290</v>
      </c>
      <c r="AT232" s="184" t="s">
        <v>163</v>
      </c>
      <c r="AU232" s="184" t="s">
        <v>86</v>
      </c>
      <c r="AY232" s="14" t="s">
        <v>168</v>
      </c>
      <c r="BE232" s="185">
        <f t="shared" si="64"/>
        <v>0</v>
      </c>
      <c r="BF232" s="185">
        <f t="shared" si="65"/>
        <v>0</v>
      </c>
      <c r="BG232" s="185">
        <f t="shared" si="66"/>
        <v>0</v>
      </c>
      <c r="BH232" s="185">
        <f t="shared" si="67"/>
        <v>0</v>
      </c>
      <c r="BI232" s="185">
        <f t="shared" si="68"/>
        <v>0</v>
      </c>
      <c r="BJ232" s="14" t="s">
        <v>84</v>
      </c>
      <c r="BK232" s="185">
        <f t="shared" si="69"/>
        <v>0</v>
      </c>
      <c r="BL232" s="14" t="s">
        <v>226</v>
      </c>
      <c r="BM232" s="184" t="s">
        <v>3589</v>
      </c>
    </row>
    <row r="233" spans="1:65" s="2" customFormat="1" ht="24.2" customHeight="1">
      <c r="A233" s="31"/>
      <c r="B233" s="32"/>
      <c r="C233" s="186" t="s">
        <v>1808</v>
      </c>
      <c r="D233" s="186" t="s">
        <v>597</v>
      </c>
      <c r="E233" s="187" t="s">
        <v>3590</v>
      </c>
      <c r="F233" s="188" t="s">
        <v>3591</v>
      </c>
      <c r="G233" s="189" t="s">
        <v>1162</v>
      </c>
      <c r="H233" s="190">
        <v>2.7330000000000001</v>
      </c>
      <c r="I233" s="191"/>
      <c r="J233" s="192">
        <f t="shared" si="60"/>
        <v>0</v>
      </c>
      <c r="K233" s="188" t="s">
        <v>1</v>
      </c>
      <c r="L233" s="36"/>
      <c r="M233" s="193" t="s">
        <v>1</v>
      </c>
      <c r="N233" s="194" t="s">
        <v>42</v>
      </c>
      <c r="O233" s="68"/>
      <c r="P233" s="182">
        <f t="shared" si="61"/>
        <v>0</v>
      </c>
      <c r="Q233" s="182">
        <v>0</v>
      </c>
      <c r="R233" s="182">
        <f t="shared" si="62"/>
        <v>0</v>
      </c>
      <c r="S233" s="182">
        <v>0</v>
      </c>
      <c r="T233" s="183">
        <f t="shared" si="6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226</v>
      </c>
      <c r="AT233" s="184" t="s">
        <v>597</v>
      </c>
      <c r="AU233" s="184" t="s">
        <v>86</v>
      </c>
      <c r="AY233" s="14" t="s">
        <v>168</v>
      </c>
      <c r="BE233" s="185">
        <f t="shared" si="64"/>
        <v>0</v>
      </c>
      <c r="BF233" s="185">
        <f t="shared" si="65"/>
        <v>0</v>
      </c>
      <c r="BG233" s="185">
        <f t="shared" si="66"/>
        <v>0</v>
      </c>
      <c r="BH233" s="185">
        <f t="shared" si="67"/>
        <v>0</v>
      </c>
      <c r="BI233" s="185">
        <f t="shared" si="68"/>
        <v>0</v>
      </c>
      <c r="BJ233" s="14" t="s">
        <v>84</v>
      </c>
      <c r="BK233" s="185">
        <f t="shared" si="69"/>
        <v>0</v>
      </c>
      <c r="BL233" s="14" t="s">
        <v>226</v>
      </c>
      <c r="BM233" s="184" t="s">
        <v>3592</v>
      </c>
    </row>
    <row r="234" spans="1:65" s="12" customFormat="1" ht="22.9" customHeight="1">
      <c r="B234" s="195"/>
      <c r="C234" s="196"/>
      <c r="D234" s="197" t="s">
        <v>76</v>
      </c>
      <c r="E234" s="209" t="s">
        <v>3216</v>
      </c>
      <c r="F234" s="209" t="s">
        <v>3217</v>
      </c>
      <c r="G234" s="196"/>
      <c r="H234" s="196"/>
      <c r="I234" s="199"/>
      <c r="J234" s="210">
        <f>BK234</f>
        <v>0</v>
      </c>
      <c r="K234" s="196"/>
      <c r="L234" s="201"/>
      <c r="M234" s="202"/>
      <c r="N234" s="203"/>
      <c r="O234" s="203"/>
      <c r="P234" s="204">
        <f>SUM(P235:P237)</f>
        <v>0</v>
      </c>
      <c r="Q234" s="203"/>
      <c r="R234" s="204">
        <f>SUM(R235:R237)</f>
        <v>0.1659042</v>
      </c>
      <c r="S234" s="203"/>
      <c r="T234" s="205">
        <f>SUM(T235:T237)</f>
        <v>0</v>
      </c>
      <c r="AR234" s="206" t="s">
        <v>86</v>
      </c>
      <c r="AT234" s="207" t="s">
        <v>76</v>
      </c>
      <c r="AU234" s="207" t="s">
        <v>84</v>
      </c>
      <c r="AY234" s="206" t="s">
        <v>168</v>
      </c>
      <c r="BK234" s="208">
        <f>SUM(BK235:BK237)</f>
        <v>0</v>
      </c>
    </row>
    <row r="235" spans="1:65" s="2" customFormat="1" ht="24.2" customHeight="1">
      <c r="A235" s="31"/>
      <c r="B235" s="32"/>
      <c r="C235" s="186" t="s">
        <v>461</v>
      </c>
      <c r="D235" s="186" t="s">
        <v>597</v>
      </c>
      <c r="E235" s="187" t="s">
        <v>3593</v>
      </c>
      <c r="F235" s="188" t="s">
        <v>3594</v>
      </c>
      <c r="G235" s="189" t="s">
        <v>1328</v>
      </c>
      <c r="H235" s="190">
        <v>16.62</v>
      </c>
      <c r="I235" s="191"/>
      <c r="J235" s="192">
        <f>ROUND(I235*H235,2)</f>
        <v>0</v>
      </c>
      <c r="K235" s="188" t="s">
        <v>1</v>
      </c>
      <c r="L235" s="36"/>
      <c r="M235" s="193" t="s">
        <v>1</v>
      </c>
      <c r="N235" s="194" t="s">
        <v>42</v>
      </c>
      <c r="O235" s="68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226</v>
      </c>
      <c r="AT235" s="184" t="s">
        <v>597</v>
      </c>
      <c r="AU235" s="184" t="s">
        <v>86</v>
      </c>
      <c r="AY235" s="14" t="s">
        <v>168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4" t="s">
        <v>84</v>
      </c>
      <c r="BK235" s="185">
        <f>ROUND(I235*H235,2)</f>
        <v>0</v>
      </c>
      <c r="BL235" s="14" t="s">
        <v>226</v>
      </c>
      <c r="BM235" s="184" t="s">
        <v>3595</v>
      </c>
    </row>
    <row r="236" spans="1:65" s="2" customFormat="1" ht="24.2" customHeight="1">
      <c r="A236" s="31"/>
      <c r="B236" s="32"/>
      <c r="C236" s="172" t="s">
        <v>465</v>
      </c>
      <c r="D236" s="172" t="s">
        <v>163</v>
      </c>
      <c r="E236" s="173" t="s">
        <v>3596</v>
      </c>
      <c r="F236" s="174" t="s">
        <v>3597</v>
      </c>
      <c r="G236" s="175" t="s">
        <v>1328</v>
      </c>
      <c r="H236" s="176">
        <v>17.82</v>
      </c>
      <c r="I236" s="177"/>
      <c r="J236" s="178">
        <f>ROUND(I236*H236,2)</f>
        <v>0</v>
      </c>
      <c r="K236" s="174" t="s">
        <v>1</v>
      </c>
      <c r="L236" s="179"/>
      <c r="M236" s="180" t="s">
        <v>1</v>
      </c>
      <c r="N236" s="181" t="s">
        <v>42</v>
      </c>
      <c r="O236" s="68"/>
      <c r="P236" s="182">
        <f>O236*H236</f>
        <v>0</v>
      </c>
      <c r="Q236" s="182">
        <v>9.3100000000000006E-3</v>
      </c>
      <c r="R236" s="182">
        <f>Q236*H236</f>
        <v>0.1659042</v>
      </c>
      <c r="S236" s="182">
        <v>0</v>
      </c>
      <c r="T236" s="18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290</v>
      </c>
      <c r="AT236" s="184" t="s">
        <v>163</v>
      </c>
      <c r="AU236" s="184" t="s">
        <v>86</v>
      </c>
      <c r="AY236" s="14" t="s">
        <v>168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4" t="s">
        <v>84</v>
      </c>
      <c r="BK236" s="185">
        <f>ROUND(I236*H236,2)</f>
        <v>0</v>
      </c>
      <c r="BL236" s="14" t="s">
        <v>226</v>
      </c>
      <c r="BM236" s="184" t="s">
        <v>3598</v>
      </c>
    </row>
    <row r="237" spans="1:65" s="2" customFormat="1" ht="24.2" customHeight="1">
      <c r="A237" s="31"/>
      <c r="B237" s="32"/>
      <c r="C237" s="186" t="s">
        <v>469</v>
      </c>
      <c r="D237" s="186" t="s">
        <v>597</v>
      </c>
      <c r="E237" s="187" t="s">
        <v>3599</v>
      </c>
      <c r="F237" s="188" t="s">
        <v>3228</v>
      </c>
      <c r="G237" s="189" t="s">
        <v>1162</v>
      </c>
      <c r="H237" s="190">
        <v>0.16600000000000001</v>
      </c>
      <c r="I237" s="191"/>
      <c r="J237" s="192">
        <f>ROUND(I237*H237,2)</f>
        <v>0</v>
      </c>
      <c r="K237" s="188" t="s">
        <v>1</v>
      </c>
      <c r="L237" s="36"/>
      <c r="M237" s="193" t="s">
        <v>1</v>
      </c>
      <c r="N237" s="194" t="s">
        <v>42</v>
      </c>
      <c r="O237" s="68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4" t="s">
        <v>226</v>
      </c>
      <c r="AT237" s="184" t="s">
        <v>597</v>
      </c>
      <c r="AU237" s="184" t="s">
        <v>86</v>
      </c>
      <c r="AY237" s="14" t="s">
        <v>168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4" t="s">
        <v>84</v>
      </c>
      <c r="BK237" s="185">
        <f>ROUND(I237*H237,2)</f>
        <v>0</v>
      </c>
      <c r="BL237" s="14" t="s">
        <v>226</v>
      </c>
      <c r="BM237" s="184" t="s">
        <v>3600</v>
      </c>
    </row>
    <row r="238" spans="1:65" s="12" customFormat="1" ht="22.9" customHeight="1">
      <c r="B238" s="195"/>
      <c r="C238" s="196"/>
      <c r="D238" s="197" t="s">
        <v>76</v>
      </c>
      <c r="E238" s="209" t="s">
        <v>3282</v>
      </c>
      <c r="F238" s="209" t="s">
        <v>3601</v>
      </c>
      <c r="G238" s="196"/>
      <c r="H238" s="196"/>
      <c r="I238" s="199"/>
      <c r="J238" s="210">
        <f>BK238</f>
        <v>0</v>
      </c>
      <c r="K238" s="196"/>
      <c r="L238" s="201"/>
      <c r="M238" s="202"/>
      <c r="N238" s="203"/>
      <c r="O238" s="203"/>
      <c r="P238" s="204">
        <f>SUM(P239:P240)</f>
        <v>0</v>
      </c>
      <c r="Q238" s="203"/>
      <c r="R238" s="204">
        <f>SUM(R239:R240)</f>
        <v>0</v>
      </c>
      <c r="S238" s="203"/>
      <c r="T238" s="205">
        <f>SUM(T239:T240)</f>
        <v>0</v>
      </c>
      <c r="AR238" s="206" t="s">
        <v>86</v>
      </c>
      <c r="AT238" s="207" t="s">
        <v>76</v>
      </c>
      <c r="AU238" s="207" t="s">
        <v>84</v>
      </c>
      <c r="AY238" s="206" t="s">
        <v>168</v>
      </c>
      <c r="BK238" s="208">
        <f>SUM(BK239:BK240)</f>
        <v>0</v>
      </c>
    </row>
    <row r="239" spans="1:65" s="2" customFormat="1" ht="24.2" customHeight="1">
      <c r="A239" s="31"/>
      <c r="B239" s="32"/>
      <c r="C239" s="186" t="s">
        <v>473</v>
      </c>
      <c r="D239" s="186" t="s">
        <v>597</v>
      </c>
      <c r="E239" s="187" t="s">
        <v>3602</v>
      </c>
      <c r="F239" s="188" t="s">
        <v>3603</v>
      </c>
      <c r="G239" s="189" t="s">
        <v>1328</v>
      </c>
      <c r="H239" s="190">
        <v>0</v>
      </c>
      <c r="I239" s="191"/>
      <c r="J239" s="192">
        <f>ROUND(I239*H239,2)</f>
        <v>0</v>
      </c>
      <c r="K239" s="188" t="s">
        <v>1</v>
      </c>
      <c r="L239" s="36"/>
      <c r="M239" s="193" t="s">
        <v>1</v>
      </c>
      <c r="N239" s="194" t="s">
        <v>42</v>
      </c>
      <c r="O239" s="68"/>
      <c r="P239" s="182">
        <f>O239*H239</f>
        <v>0</v>
      </c>
      <c r="Q239" s="182">
        <v>4.4000000000000002E-4</v>
      </c>
      <c r="R239" s="182">
        <f>Q239*H239</f>
        <v>0</v>
      </c>
      <c r="S239" s="182">
        <v>0</v>
      </c>
      <c r="T239" s="18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4" t="s">
        <v>226</v>
      </c>
      <c r="AT239" s="184" t="s">
        <v>597</v>
      </c>
      <c r="AU239" s="184" t="s">
        <v>86</v>
      </c>
      <c r="AY239" s="14" t="s">
        <v>168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4" t="s">
        <v>84</v>
      </c>
      <c r="BK239" s="185">
        <f>ROUND(I239*H239,2)</f>
        <v>0</v>
      </c>
      <c r="BL239" s="14" t="s">
        <v>226</v>
      </c>
      <c r="BM239" s="184" t="s">
        <v>3604</v>
      </c>
    </row>
    <row r="240" spans="1:65" s="2" customFormat="1" ht="24.2" customHeight="1">
      <c r="A240" s="31"/>
      <c r="B240" s="32"/>
      <c r="C240" s="186" t="s">
        <v>477</v>
      </c>
      <c r="D240" s="186" t="s">
        <v>597</v>
      </c>
      <c r="E240" s="187" t="s">
        <v>3605</v>
      </c>
      <c r="F240" s="188" t="s">
        <v>3606</v>
      </c>
      <c r="G240" s="189" t="s">
        <v>1328</v>
      </c>
      <c r="H240" s="190">
        <v>0</v>
      </c>
      <c r="I240" s="191"/>
      <c r="J240" s="192">
        <f>ROUND(I240*H240,2)</f>
        <v>0</v>
      </c>
      <c r="K240" s="188" t="s">
        <v>1</v>
      </c>
      <c r="L240" s="36"/>
      <c r="M240" s="211" t="s">
        <v>1</v>
      </c>
      <c r="N240" s="212" t="s">
        <v>42</v>
      </c>
      <c r="O240" s="213"/>
      <c r="P240" s="214">
        <f>O240*H240</f>
        <v>0</v>
      </c>
      <c r="Q240" s="214">
        <v>3.6999999999999999E-4</v>
      </c>
      <c r="R240" s="214">
        <f>Q240*H240</f>
        <v>0</v>
      </c>
      <c r="S240" s="214">
        <v>0</v>
      </c>
      <c r="T240" s="215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226</v>
      </c>
      <c r="AT240" s="184" t="s">
        <v>597</v>
      </c>
      <c r="AU240" s="184" t="s">
        <v>86</v>
      </c>
      <c r="AY240" s="14" t="s">
        <v>168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4" t="s">
        <v>84</v>
      </c>
      <c r="BK240" s="185">
        <f>ROUND(I240*H240,2)</f>
        <v>0</v>
      </c>
      <c r="BL240" s="14" t="s">
        <v>226</v>
      </c>
      <c r="BM240" s="184" t="s">
        <v>3607</v>
      </c>
    </row>
    <row r="241" spans="1:31" s="2" customFormat="1" ht="6.95" customHeight="1">
      <c r="A241" s="31"/>
      <c r="B241" s="51"/>
      <c r="C241" s="52"/>
      <c r="D241" s="52"/>
      <c r="E241" s="52"/>
      <c r="F241" s="52"/>
      <c r="G241" s="52"/>
      <c r="H241" s="52"/>
      <c r="I241" s="52"/>
      <c r="J241" s="52"/>
      <c r="K241" s="52"/>
      <c r="L241" s="36"/>
      <c r="M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</row>
  </sheetData>
  <sheetProtection algorithmName="SHA-512" hashValue="pLnACBpapa3o/N/oSFARjlxCd0X4tWI2I8H6vaeYHJhdnVbrfbNBuS+cUrkUi84B5aauMzwiQtf/uW7Q2CAt9w==" saltValue="Cc/jCKpeDZKiTv4ywoee3k2fXsNvnr1yQCfr7PpK88icFcqxYgTjYlV9Mp/iacWlf8nWsMchIpaA3kPBq0Uikg==" spinCount="100000" sheet="1" objects="1" scenarios="1" formatColumns="0" formatRows="0" autoFilter="0"/>
  <autoFilter ref="C135:K240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127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1" customFormat="1" ht="12" customHeight="1">
      <c r="B8" s="17"/>
      <c r="D8" s="116" t="s">
        <v>135</v>
      </c>
      <c r="L8" s="17"/>
    </row>
    <row r="9" spans="1:46" s="2" customFormat="1" ht="16.5" customHeight="1">
      <c r="A9" s="31"/>
      <c r="B9" s="36"/>
      <c r="C9" s="31"/>
      <c r="D9" s="31"/>
      <c r="E9" s="268" t="s">
        <v>3608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137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2" t="s">
        <v>2169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6" t="s">
        <v>1</v>
      </c>
      <c r="G13" s="31"/>
      <c r="H13" s="31"/>
      <c r="I13" s="116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6" t="s">
        <v>141</v>
      </c>
      <c r="G14" s="31"/>
      <c r="H14" s="31"/>
      <c r="I14" s="116" t="s">
        <v>22</v>
      </c>
      <c r="J14" s="118" t="str">
        <f>'Rekapitulace stavby'!AN8</f>
        <v>5. 2. 2021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141</v>
      </c>
      <c r="F17" s="31"/>
      <c r="G17" s="31"/>
      <c r="H17" s="31"/>
      <c r="I17" s="116" t="s">
        <v>28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3" t="str">
        <f>'Rekapitulace stavby'!E14</f>
        <v>Vyplň údaj</v>
      </c>
      <c r="F20" s="274"/>
      <c r="G20" s="274"/>
      <c r="H20" s="274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6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">
        <v>141</v>
      </c>
      <c r="F23" s="31"/>
      <c r="G23" s="31"/>
      <c r="H23" s="31"/>
      <c r="I23" s="116" t="s">
        <v>28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141</v>
      </c>
      <c r="F26" s="31"/>
      <c r="G26" s="31"/>
      <c r="H26" s="31"/>
      <c r="I26" s="116" t="s">
        <v>28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9"/>
      <c r="B29" s="120"/>
      <c r="C29" s="119"/>
      <c r="D29" s="119"/>
      <c r="E29" s="267" t="s">
        <v>1</v>
      </c>
      <c r="F29" s="267"/>
      <c r="G29" s="267"/>
      <c r="H29" s="26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3" t="s">
        <v>37</v>
      </c>
      <c r="E32" s="31"/>
      <c r="F32" s="31"/>
      <c r="G32" s="31"/>
      <c r="H32" s="31"/>
      <c r="I32" s="31"/>
      <c r="J32" s="124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5" t="s">
        <v>39</v>
      </c>
      <c r="G34" s="31"/>
      <c r="H34" s="31"/>
      <c r="I34" s="125" t="s">
        <v>38</v>
      </c>
      <c r="J34" s="125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41</v>
      </c>
      <c r="E35" s="116" t="s">
        <v>42</v>
      </c>
      <c r="F35" s="126">
        <f>ROUND((SUM(BE121:BE206)),  2)</f>
        <v>0</v>
      </c>
      <c r="G35" s="31"/>
      <c r="H35" s="31"/>
      <c r="I35" s="127">
        <v>0.21</v>
      </c>
      <c r="J35" s="126">
        <f>ROUND(((SUM(BE121:BE206))*I35),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ROUND((SUM(BF121:BF206)),  2)</f>
        <v>0</v>
      </c>
      <c r="G36" s="31"/>
      <c r="H36" s="31"/>
      <c r="I36" s="127">
        <v>0.15</v>
      </c>
      <c r="J36" s="126">
        <f>ROUND(((SUM(BF121:BF206))*I36),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ROUND((SUM(BG121:BG206)),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ROUND((SUM(BH121:BH206)),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ROUND((SUM(BI121:BI206)),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63" t="s">
        <v>3608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60" t="str">
        <f>E11</f>
        <v>01 - dle Sborníku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 t="str">
        <f>IF(J14="","",J14)</f>
        <v>5. 2. 2021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31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143</v>
      </c>
      <c r="D96" s="147"/>
      <c r="E96" s="147"/>
      <c r="F96" s="147"/>
      <c r="G96" s="147"/>
      <c r="H96" s="147"/>
      <c r="I96" s="147"/>
      <c r="J96" s="148" t="s">
        <v>144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145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146</v>
      </c>
    </row>
    <row r="99" spans="1:47" s="9" customFormat="1" ht="24.95" customHeight="1">
      <c r="B99" s="150"/>
      <c r="C99" s="151"/>
      <c r="D99" s="152" t="s">
        <v>149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150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63" t="str">
        <f>E7</f>
        <v>Oprava zabezpečovacího zařízení v žst Nymburk město</v>
      </c>
      <c r="F109" s="264"/>
      <c r="G109" s="264"/>
      <c r="H109" s="26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135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63" t="s">
        <v>3608</v>
      </c>
      <c r="F111" s="266"/>
      <c r="G111" s="266"/>
      <c r="H111" s="26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137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0" t="str">
        <f>E11</f>
        <v>01 - dle Sborníku</v>
      </c>
      <c r="F113" s="266"/>
      <c r="G113" s="266"/>
      <c r="H113" s="26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 t="str">
        <f>IF(J14="","",J14)</f>
        <v>5. 2. 2021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E17</f>
        <v xml:space="preserve"> </v>
      </c>
      <c r="G117" s="33"/>
      <c r="H117" s="33"/>
      <c r="I117" s="26" t="s">
        <v>31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3"/>
      <c r="E118" s="33"/>
      <c r="F118" s="24" t="str">
        <f>IF(E20="","",E20)</f>
        <v>Vyplň údaj</v>
      </c>
      <c r="G118" s="33"/>
      <c r="H118" s="33"/>
      <c r="I118" s="26" t="s">
        <v>34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151</v>
      </c>
      <c r="D120" s="164" t="s">
        <v>62</v>
      </c>
      <c r="E120" s="164" t="s">
        <v>58</v>
      </c>
      <c r="F120" s="164" t="s">
        <v>59</v>
      </c>
      <c r="G120" s="164" t="s">
        <v>152</v>
      </c>
      <c r="H120" s="164" t="s">
        <v>153</v>
      </c>
      <c r="I120" s="164" t="s">
        <v>154</v>
      </c>
      <c r="J120" s="164" t="s">
        <v>144</v>
      </c>
      <c r="K120" s="165" t="s">
        <v>155</v>
      </c>
      <c r="L120" s="166"/>
      <c r="M120" s="72" t="s">
        <v>1</v>
      </c>
      <c r="N120" s="73" t="s">
        <v>41</v>
      </c>
      <c r="O120" s="73" t="s">
        <v>156</v>
      </c>
      <c r="P120" s="73" t="s">
        <v>157</v>
      </c>
      <c r="Q120" s="73" t="s">
        <v>158</v>
      </c>
      <c r="R120" s="73" t="s">
        <v>159</v>
      </c>
      <c r="S120" s="73" t="s">
        <v>160</v>
      </c>
      <c r="T120" s="74" t="s">
        <v>161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9" customHeight="1">
      <c r="A121" s="31"/>
      <c r="B121" s="32"/>
      <c r="C121" s="79" t="s">
        <v>162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</f>
        <v>0</v>
      </c>
      <c r="Q121" s="76"/>
      <c r="R121" s="169">
        <f>R122</f>
        <v>0</v>
      </c>
      <c r="S121" s="76"/>
      <c r="T121" s="170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146</v>
      </c>
      <c r="BK121" s="171">
        <f>BK122</f>
        <v>0</v>
      </c>
    </row>
    <row r="122" spans="1:65" s="12" customFormat="1" ht="25.9" customHeight="1">
      <c r="B122" s="195"/>
      <c r="C122" s="196"/>
      <c r="D122" s="197" t="s">
        <v>76</v>
      </c>
      <c r="E122" s="198" t="s">
        <v>1183</v>
      </c>
      <c r="F122" s="198" t="s">
        <v>1184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SUM(P123:P206)</f>
        <v>0</v>
      </c>
      <c r="Q122" s="203"/>
      <c r="R122" s="204">
        <f>SUM(R123:R206)</f>
        <v>0</v>
      </c>
      <c r="S122" s="203"/>
      <c r="T122" s="205">
        <f>SUM(T123:T206)</f>
        <v>0</v>
      </c>
      <c r="AR122" s="206" t="s">
        <v>176</v>
      </c>
      <c r="AT122" s="207" t="s">
        <v>76</v>
      </c>
      <c r="AU122" s="207" t="s">
        <v>77</v>
      </c>
      <c r="AY122" s="206" t="s">
        <v>168</v>
      </c>
      <c r="BK122" s="208">
        <f>SUM(BK123:BK206)</f>
        <v>0</v>
      </c>
    </row>
    <row r="123" spans="1:65" s="2" customFormat="1" ht="37.9" customHeight="1">
      <c r="A123" s="31"/>
      <c r="B123" s="32"/>
      <c r="C123" s="186" t="s">
        <v>84</v>
      </c>
      <c r="D123" s="186" t="s">
        <v>597</v>
      </c>
      <c r="E123" s="187" t="s">
        <v>1479</v>
      </c>
      <c r="F123" s="188" t="s">
        <v>1480</v>
      </c>
      <c r="G123" s="189" t="s">
        <v>212</v>
      </c>
      <c r="H123" s="190">
        <v>170</v>
      </c>
      <c r="I123" s="191"/>
      <c r="J123" s="192">
        <f t="shared" ref="J123:J154" si="0">ROUND(I123*H123,2)</f>
        <v>0</v>
      </c>
      <c r="K123" s="188" t="s">
        <v>1</v>
      </c>
      <c r="L123" s="36"/>
      <c r="M123" s="193" t="s">
        <v>1</v>
      </c>
      <c r="N123" s="194" t="s">
        <v>42</v>
      </c>
      <c r="O123" s="68"/>
      <c r="P123" s="182">
        <f t="shared" ref="P123:P154" si="1">O123*H123</f>
        <v>0</v>
      </c>
      <c r="Q123" s="182">
        <v>0</v>
      </c>
      <c r="R123" s="182">
        <f t="shared" ref="R123:R154" si="2">Q123*H123</f>
        <v>0</v>
      </c>
      <c r="S123" s="182">
        <v>0</v>
      </c>
      <c r="T123" s="183">
        <f t="shared" ref="T123:T154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84</v>
      </c>
      <c r="AT123" s="184" t="s">
        <v>597</v>
      </c>
      <c r="AU123" s="184" t="s">
        <v>84</v>
      </c>
      <c r="AY123" s="14" t="s">
        <v>168</v>
      </c>
      <c r="BE123" s="185">
        <f t="shared" ref="BE123:BE154" si="4">IF(N123="základní",J123,0)</f>
        <v>0</v>
      </c>
      <c r="BF123" s="185">
        <f t="shared" ref="BF123:BF154" si="5">IF(N123="snížená",J123,0)</f>
        <v>0</v>
      </c>
      <c r="BG123" s="185">
        <f t="shared" ref="BG123:BG154" si="6">IF(N123="zákl. přenesená",J123,0)</f>
        <v>0</v>
      </c>
      <c r="BH123" s="185">
        <f t="shared" ref="BH123:BH154" si="7">IF(N123="sníž. přenesená",J123,0)</f>
        <v>0</v>
      </c>
      <c r="BI123" s="185">
        <f t="shared" ref="BI123:BI154" si="8">IF(N123="nulová",J123,0)</f>
        <v>0</v>
      </c>
      <c r="BJ123" s="14" t="s">
        <v>84</v>
      </c>
      <c r="BK123" s="185">
        <f t="shared" ref="BK123:BK154" si="9">ROUND(I123*H123,2)</f>
        <v>0</v>
      </c>
      <c r="BL123" s="14" t="s">
        <v>84</v>
      </c>
      <c r="BM123" s="184" t="s">
        <v>3609</v>
      </c>
    </row>
    <row r="124" spans="1:65" s="2" customFormat="1" ht="24.2" customHeight="1">
      <c r="A124" s="31"/>
      <c r="B124" s="32"/>
      <c r="C124" s="172" t="s">
        <v>86</v>
      </c>
      <c r="D124" s="172" t="s">
        <v>163</v>
      </c>
      <c r="E124" s="173" t="s">
        <v>2171</v>
      </c>
      <c r="F124" s="174" t="s">
        <v>2172</v>
      </c>
      <c r="G124" s="175" t="s">
        <v>166</v>
      </c>
      <c r="H124" s="176">
        <v>60</v>
      </c>
      <c r="I124" s="177"/>
      <c r="J124" s="178">
        <f t="shared" si="0"/>
        <v>0</v>
      </c>
      <c r="K124" s="174" t="s">
        <v>1</v>
      </c>
      <c r="L124" s="179"/>
      <c r="M124" s="180" t="s">
        <v>1</v>
      </c>
      <c r="N124" s="181" t="s">
        <v>42</v>
      </c>
      <c r="O124" s="68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213</v>
      </c>
      <c r="AT124" s="184" t="s">
        <v>163</v>
      </c>
      <c r="AU124" s="184" t="s">
        <v>84</v>
      </c>
      <c r="AY124" s="14" t="s">
        <v>168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4" t="s">
        <v>84</v>
      </c>
      <c r="BK124" s="185">
        <f t="shared" si="9"/>
        <v>0</v>
      </c>
      <c r="BL124" s="14" t="s">
        <v>213</v>
      </c>
      <c r="BM124" s="184" t="s">
        <v>3610</v>
      </c>
    </row>
    <row r="125" spans="1:65" s="2" customFormat="1" ht="37.9" customHeight="1">
      <c r="A125" s="31"/>
      <c r="B125" s="32"/>
      <c r="C125" s="186" t="s">
        <v>94</v>
      </c>
      <c r="D125" s="186" t="s">
        <v>597</v>
      </c>
      <c r="E125" s="187" t="s">
        <v>2174</v>
      </c>
      <c r="F125" s="188" t="s">
        <v>2175</v>
      </c>
      <c r="G125" s="189" t="s">
        <v>166</v>
      </c>
      <c r="H125" s="190">
        <v>80</v>
      </c>
      <c r="I125" s="191"/>
      <c r="J125" s="192">
        <f t="shared" si="0"/>
        <v>0</v>
      </c>
      <c r="K125" s="188" t="s">
        <v>1</v>
      </c>
      <c r="L125" s="36"/>
      <c r="M125" s="193" t="s">
        <v>1</v>
      </c>
      <c r="N125" s="194" t="s">
        <v>42</v>
      </c>
      <c r="O125" s="68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84</v>
      </c>
      <c r="AT125" s="184" t="s">
        <v>597</v>
      </c>
      <c r="AU125" s="184" t="s">
        <v>84</v>
      </c>
      <c r="AY125" s="14" t="s">
        <v>168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4" t="s">
        <v>84</v>
      </c>
      <c r="BK125" s="185">
        <f t="shared" si="9"/>
        <v>0</v>
      </c>
      <c r="BL125" s="14" t="s">
        <v>84</v>
      </c>
      <c r="BM125" s="184" t="s">
        <v>3611</v>
      </c>
    </row>
    <row r="126" spans="1:65" s="2" customFormat="1" ht="24.2" customHeight="1">
      <c r="A126" s="31"/>
      <c r="B126" s="32"/>
      <c r="C126" s="172" t="s">
        <v>176</v>
      </c>
      <c r="D126" s="172" t="s">
        <v>163</v>
      </c>
      <c r="E126" s="173" t="s">
        <v>2177</v>
      </c>
      <c r="F126" s="174" t="s">
        <v>2178</v>
      </c>
      <c r="G126" s="175" t="s">
        <v>166</v>
      </c>
      <c r="H126" s="176">
        <v>60</v>
      </c>
      <c r="I126" s="177"/>
      <c r="J126" s="178">
        <f t="shared" si="0"/>
        <v>0</v>
      </c>
      <c r="K126" s="174" t="s">
        <v>1</v>
      </c>
      <c r="L126" s="179"/>
      <c r="M126" s="180" t="s">
        <v>1</v>
      </c>
      <c r="N126" s="181" t="s">
        <v>42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213</v>
      </c>
      <c r="AT126" s="184" t="s">
        <v>163</v>
      </c>
      <c r="AU126" s="184" t="s">
        <v>84</v>
      </c>
      <c r="AY126" s="14" t="s">
        <v>168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84</v>
      </c>
      <c r="BK126" s="185">
        <f t="shared" si="9"/>
        <v>0</v>
      </c>
      <c r="BL126" s="14" t="s">
        <v>213</v>
      </c>
      <c r="BM126" s="184" t="s">
        <v>3612</v>
      </c>
    </row>
    <row r="127" spans="1:65" s="2" customFormat="1" ht="24.2" customHeight="1">
      <c r="A127" s="31"/>
      <c r="B127" s="32"/>
      <c r="C127" s="172" t="s">
        <v>215</v>
      </c>
      <c r="D127" s="172" t="s">
        <v>163</v>
      </c>
      <c r="E127" s="173" t="s">
        <v>3613</v>
      </c>
      <c r="F127" s="174" t="s">
        <v>3614</v>
      </c>
      <c r="G127" s="175" t="s">
        <v>166</v>
      </c>
      <c r="H127" s="176">
        <v>40</v>
      </c>
      <c r="I127" s="177"/>
      <c r="J127" s="178">
        <f t="shared" si="0"/>
        <v>0</v>
      </c>
      <c r="K127" s="174" t="s">
        <v>1</v>
      </c>
      <c r="L127" s="179"/>
      <c r="M127" s="180" t="s">
        <v>1</v>
      </c>
      <c r="N127" s="181" t="s">
        <v>42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213</v>
      </c>
      <c r="AT127" s="184" t="s">
        <v>163</v>
      </c>
      <c r="AU127" s="184" t="s">
        <v>84</v>
      </c>
      <c r="AY127" s="14" t="s">
        <v>168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84</v>
      </c>
      <c r="BK127" s="185">
        <f t="shared" si="9"/>
        <v>0</v>
      </c>
      <c r="BL127" s="14" t="s">
        <v>213</v>
      </c>
      <c r="BM127" s="184" t="s">
        <v>3615</v>
      </c>
    </row>
    <row r="128" spans="1:65" s="2" customFormat="1" ht="37.9" customHeight="1">
      <c r="A128" s="31"/>
      <c r="B128" s="32"/>
      <c r="C128" s="186" t="s">
        <v>181</v>
      </c>
      <c r="D128" s="186" t="s">
        <v>597</v>
      </c>
      <c r="E128" s="187" t="s">
        <v>2180</v>
      </c>
      <c r="F128" s="188" t="s">
        <v>2181</v>
      </c>
      <c r="G128" s="189" t="s">
        <v>166</v>
      </c>
      <c r="H128" s="190">
        <v>3</v>
      </c>
      <c r="I128" s="191"/>
      <c r="J128" s="192">
        <f t="shared" si="0"/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84</v>
      </c>
      <c r="AT128" s="184" t="s">
        <v>597</v>
      </c>
      <c r="AU128" s="184" t="s">
        <v>84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84</v>
      </c>
      <c r="BM128" s="184" t="s">
        <v>3616</v>
      </c>
    </row>
    <row r="129" spans="1:65" s="2" customFormat="1" ht="49.15" customHeight="1">
      <c r="A129" s="31"/>
      <c r="B129" s="32"/>
      <c r="C129" s="186" t="s">
        <v>219</v>
      </c>
      <c r="D129" s="186" t="s">
        <v>597</v>
      </c>
      <c r="E129" s="187" t="s">
        <v>3617</v>
      </c>
      <c r="F129" s="188" t="s">
        <v>3618</v>
      </c>
      <c r="G129" s="189" t="s">
        <v>166</v>
      </c>
      <c r="H129" s="190">
        <v>3</v>
      </c>
      <c r="I129" s="191"/>
      <c r="J129" s="192">
        <f t="shared" si="0"/>
        <v>0</v>
      </c>
      <c r="K129" s="188" t="s">
        <v>1</v>
      </c>
      <c r="L129" s="36"/>
      <c r="M129" s="193" t="s">
        <v>1</v>
      </c>
      <c r="N129" s="194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585</v>
      </c>
      <c r="AT129" s="184" t="s">
        <v>597</v>
      </c>
      <c r="AU129" s="184" t="s">
        <v>84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585</v>
      </c>
      <c r="BM129" s="184" t="s">
        <v>3619</v>
      </c>
    </row>
    <row r="130" spans="1:65" s="2" customFormat="1" ht="37.9" customHeight="1">
      <c r="A130" s="31"/>
      <c r="B130" s="32"/>
      <c r="C130" s="186" t="s">
        <v>185</v>
      </c>
      <c r="D130" s="186" t="s">
        <v>597</v>
      </c>
      <c r="E130" s="187" t="s">
        <v>2183</v>
      </c>
      <c r="F130" s="188" t="s">
        <v>2184</v>
      </c>
      <c r="G130" s="189" t="s">
        <v>166</v>
      </c>
      <c r="H130" s="190">
        <v>34</v>
      </c>
      <c r="I130" s="191"/>
      <c r="J130" s="192">
        <f t="shared" si="0"/>
        <v>0</v>
      </c>
      <c r="K130" s="188" t="s">
        <v>1</v>
      </c>
      <c r="L130" s="36"/>
      <c r="M130" s="193" t="s">
        <v>1</v>
      </c>
      <c r="N130" s="194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84</v>
      </c>
      <c r="AT130" s="184" t="s">
        <v>597</v>
      </c>
      <c r="AU130" s="184" t="s">
        <v>84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84</v>
      </c>
      <c r="BM130" s="184" t="s">
        <v>3620</v>
      </c>
    </row>
    <row r="131" spans="1:65" s="2" customFormat="1" ht="24.2" customHeight="1">
      <c r="A131" s="31"/>
      <c r="B131" s="32"/>
      <c r="C131" s="186" t="s">
        <v>189</v>
      </c>
      <c r="D131" s="186" t="s">
        <v>597</v>
      </c>
      <c r="E131" s="187" t="s">
        <v>2186</v>
      </c>
      <c r="F131" s="188" t="s">
        <v>2187</v>
      </c>
      <c r="G131" s="189" t="s">
        <v>166</v>
      </c>
      <c r="H131" s="190">
        <v>4</v>
      </c>
      <c r="I131" s="191"/>
      <c r="J131" s="192">
        <f t="shared" si="0"/>
        <v>0</v>
      </c>
      <c r="K131" s="188" t="s">
        <v>1</v>
      </c>
      <c r="L131" s="36"/>
      <c r="M131" s="193" t="s">
        <v>1</v>
      </c>
      <c r="N131" s="194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84</v>
      </c>
      <c r="AT131" s="184" t="s">
        <v>597</v>
      </c>
      <c r="AU131" s="184" t="s">
        <v>84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84</v>
      </c>
      <c r="BM131" s="184" t="s">
        <v>3621</v>
      </c>
    </row>
    <row r="132" spans="1:65" s="2" customFormat="1" ht="24.2" customHeight="1">
      <c r="A132" s="31"/>
      <c r="B132" s="32"/>
      <c r="C132" s="186" t="s">
        <v>193</v>
      </c>
      <c r="D132" s="186" t="s">
        <v>597</v>
      </c>
      <c r="E132" s="187" t="s">
        <v>2189</v>
      </c>
      <c r="F132" s="188" t="s">
        <v>2190</v>
      </c>
      <c r="G132" s="189" t="s">
        <v>166</v>
      </c>
      <c r="H132" s="190">
        <v>1</v>
      </c>
      <c r="I132" s="191"/>
      <c r="J132" s="192">
        <f t="shared" si="0"/>
        <v>0</v>
      </c>
      <c r="K132" s="188" t="s">
        <v>1</v>
      </c>
      <c r="L132" s="36"/>
      <c r="M132" s="193" t="s">
        <v>1</v>
      </c>
      <c r="N132" s="194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84</v>
      </c>
      <c r="AT132" s="184" t="s">
        <v>597</v>
      </c>
      <c r="AU132" s="184" t="s">
        <v>84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84</v>
      </c>
      <c r="BM132" s="184" t="s">
        <v>3622</v>
      </c>
    </row>
    <row r="133" spans="1:65" s="2" customFormat="1" ht="24.2" customHeight="1">
      <c r="A133" s="31"/>
      <c r="B133" s="32"/>
      <c r="C133" s="172" t="s">
        <v>197</v>
      </c>
      <c r="D133" s="172" t="s">
        <v>163</v>
      </c>
      <c r="E133" s="173" t="s">
        <v>2198</v>
      </c>
      <c r="F133" s="174" t="s">
        <v>2199</v>
      </c>
      <c r="G133" s="175" t="s">
        <v>166</v>
      </c>
      <c r="H133" s="176">
        <v>4</v>
      </c>
      <c r="I133" s="177"/>
      <c r="J133" s="178">
        <f t="shared" si="0"/>
        <v>0</v>
      </c>
      <c r="K133" s="174" t="s">
        <v>1</v>
      </c>
      <c r="L133" s="179"/>
      <c r="M133" s="180" t="s">
        <v>1</v>
      </c>
      <c r="N133" s="181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86</v>
      </c>
      <c r="AT133" s="184" t="s">
        <v>163</v>
      </c>
      <c r="AU133" s="184" t="s">
        <v>84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84</v>
      </c>
      <c r="BM133" s="184" t="s">
        <v>3623</v>
      </c>
    </row>
    <row r="134" spans="1:65" s="2" customFormat="1" ht="24.2" customHeight="1">
      <c r="A134" s="31"/>
      <c r="B134" s="32"/>
      <c r="C134" s="172" t="s">
        <v>201</v>
      </c>
      <c r="D134" s="172" t="s">
        <v>163</v>
      </c>
      <c r="E134" s="173" t="s">
        <v>2204</v>
      </c>
      <c r="F134" s="174" t="s">
        <v>2205</v>
      </c>
      <c r="G134" s="175" t="s">
        <v>166</v>
      </c>
      <c r="H134" s="176">
        <v>1</v>
      </c>
      <c r="I134" s="177"/>
      <c r="J134" s="178">
        <f t="shared" si="0"/>
        <v>0</v>
      </c>
      <c r="K134" s="174" t="s">
        <v>1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86</v>
      </c>
      <c r="AT134" s="184" t="s">
        <v>163</v>
      </c>
      <c r="AU134" s="184" t="s">
        <v>84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84</v>
      </c>
      <c r="BM134" s="184" t="s">
        <v>3624</v>
      </c>
    </row>
    <row r="135" spans="1:65" s="2" customFormat="1" ht="14.45" customHeight="1">
      <c r="A135" s="31"/>
      <c r="B135" s="32"/>
      <c r="C135" s="186" t="s">
        <v>322</v>
      </c>
      <c r="D135" s="186" t="s">
        <v>597</v>
      </c>
      <c r="E135" s="187" t="s">
        <v>3625</v>
      </c>
      <c r="F135" s="188" t="s">
        <v>3626</v>
      </c>
      <c r="G135" s="189" t="s">
        <v>1328</v>
      </c>
      <c r="H135" s="190">
        <v>70</v>
      </c>
      <c r="I135" s="191"/>
      <c r="J135" s="192">
        <f t="shared" si="0"/>
        <v>0</v>
      </c>
      <c r="K135" s="188" t="s">
        <v>1</v>
      </c>
      <c r="L135" s="36"/>
      <c r="M135" s="193" t="s">
        <v>1</v>
      </c>
      <c r="N135" s="194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585</v>
      </c>
      <c r="AT135" s="184" t="s">
        <v>597</v>
      </c>
      <c r="AU135" s="184" t="s">
        <v>84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585</v>
      </c>
      <c r="BM135" s="184" t="s">
        <v>3627</v>
      </c>
    </row>
    <row r="136" spans="1:65" s="2" customFormat="1" ht="37.9" customHeight="1">
      <c r="A136" s="31"/>
      <c r="B136" s="32"/>
      <c r="C136" s="186" t="s">
        <v>205</v>
      </c>
      <c r="D136" s="186" t="s">
        <v>597</v>
      </c>
      <c r="E136" s="187" t="s">
        <v>2210</v>
      </c>
      <c r="F136" s="188" t="s">
        <v>2211</v>
      </c>
      <c r="G136" s="189" t="s">
        <v>1328</v>
      </c>
      <c r="H136" s="190">
        <v>1</v>
      </c>
      <c r="I136" s="191"/>
      <c r="J136" s="192">
        <f t="shared" si="0"/>
        <v>0</v>
      </c>
      <c r="K136" s="188" t="s">
        <v>1</v>
      </c>
      <c r="L136" s="36"/>
      <c r="M136" s="193" t="s">
        <v>1</v>
      </c>
      <c r="N136" s="194" t="s">
        <v>42</v>
      </c>
      <c r="O136" s="68"/>
      <c r="P136" s="182">
        <f t="shared" si="1"/>
        <v>0</v>
      </c>
      <c r="Q136" s="182">
        <v>0</v>
      </c>
      <c r="R136" s="182">
        <f t="shared" si="2"/>
        <v>0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84</v>
      </c>
      <c r="AT136" s="184" t="s">
        <v>597</v>
      </c>
      <c r="AU136" s="184" t="s">
        <v>84</v>
      </c>
      <c r="AY136" s="14" t="s">
        <v>168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84</v>
      </c>
      <c r="BK136" s="185">
        <f t="shared" si="9"/>
        <v>0</v>
      </c>
      <c r="BL136" s="14" t="s">
        <v>84</v>
      </c>
      <c r="BM136" s="184" t="s">
        <v>3628</v>
      </c>
    </row>
    <row r="137" spans="1:65" s="2" customFormat="1" ht="37.9" customHeight="1">
      <c r="A137" s="31"/>
      <c r="B137" s="32"/>
      <c r="C137" s="172" t="s">
        <v>209</v>
      </c>
      <c r="D137" s="172" t="s">
        <v>163</v>
      </c>
      <c r="E137" s="173" t="s">
        <v>2216</v>
      </c>
      <c r="F137" s="174" t="s">
        <v>2217</v>
      </c>
      <c r="G137" s="175" t="s">
        <v>166</v>
      </c>
      <c r="H137" s="176">
        <v>3</v>
      </c>
      <c r="I137" s="177"/>
      <c r="J137" s="178">
        <f t="shared" si="0"/>
        <v>0</v>
      </c>
      <c r="K137" s="174" t="s">
        <v>1</v>
      </c>
      <c r="L137" s="179"/>
      <c r="M137" s="180" t="s">
        <v>1</v>
      </c>
      <c r="N137" s="181" t="s">
        <v>42</v>
      </c>
      <c r="O137" s="68"/>
      <c r="P137" s="182">
        <f t="shared" si="1"/>
        <v>0</v>
      </c>
      <c r="Q137" s="182">
        <v>0</v>
      </c>
      <c r="R137" s="182">
        <f t="shared" si="2"/>
        <v>0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213</v>
      </c>
      <c r="AT137" s="184" t="s">
        <v>163</v>
      </c>
      <c r="AU137" s="184" t="s">
        <v>84</v>
      </c>
      <c r="AY137" s="14" t="s">
        <v>168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84</v>
      </c>
      <c r="BK137" s="185">
        <f t="shared" si="9"/>
        <v>0</v>
      </c>
      <c r="BL137" s="14" t="s">
        <v>213</v>
      </c>
      <c r="BM137" s="184" t="s">
        <v>3629</v>
      </c>
    </row>
    <row r="138" spans="1:65" s="2" customFormat="1" ht="24.2" customHeight="1">
      <c r="A138" s="31"/>
      <c r="B138" s="32"/>
      <c r="C138" s="186" t="s">
        <v>8</v>
      </c>
      <c r="D138" s="186" t="s">
        <v>597</v>
      </c>
      <c r="E138" s="187" t="s">
        <v>2222</v>
      </c>
      <c r="F138" s="188" t="s">
        <v>2223</v>
      </c>
      <c r="G138" s="189" t="s">
        <v>166</v>
      </c>
      <c r="H138" s="190">
        <v>29</v>
      </c>
      <c r="I138" s="191"/>
      <c r="J138" s="192">
        <f t="shared" si="0"/>
        <v>0</v>
      </c>
      <c r="K138" s="188" t="s">
        <v>1</v>
      </c>
      <c r="L138" s="36"/>
      <c r="M138" s="193" t="s">
        <v>1</v>
      </c>
      <c r="N138" s="194" t="s">
        <v>42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84</v>
      </c>
      <c r="AT138" s="184" t="s">
        <v>597</v>
      </c>
      <c r="AU138" s="184" t="s">
        <v>84</v>
      </c>
      <c r="AY138" s="14" t="s">
        <v>168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84</v>
      </c>
      <c r="BK138" s="185">
        <f t="shared" si="9"/>
        <v>0</v>
      </c>
      <c r="BL138" s="14" t="s">
        <v>84</v>
      </c>
      <c r="BM138" s="184" t="s">
        <v>3630</v>
      </c>
    </row>
    <row r="139" spans="1:65" s="2" customFormat="1" ht="24.2" customHeight="1">
      <c r="A139" s="31"/>
      <c r="B139" s="32"/>
      <c r="C139" s="172" t="s">
        <v>226</v>
      </c>
      <c r="D139" s="172" t="s">
        <v>163</v>
      </c>
      <c r="E139" s="173" t="s">
        <v>2225</v>
      </c>
      <c r="F139" s="174" t="s">
        <v>2226</v>
      </c>
      <c r="G139" s="175" t="s">
        <v>166</v>
      </c>
      <c r="H139" s="176">
        <v>5</v>
      </c>
      <c r="I139" s="177"/>
      <c r="J139" s="178">
        <f t="shared" si="0"/>
        <v>0</v>
      </c>
      <c r="K139" s="174" t="s">
        <v>1</v>
      </c>
      <c r="L139" s="179"/>
      <c r="M139" s="180" t="s">
        <v>1</v>
      </c>
      <c r="N139" s="181" t="s">
        <v>42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213</v>
      </c>
      <c r="AT139" s="184" t="s">
        <v>163</v>
      </c>
      <c r="AU139" s="184" t="s">
        <v>84</v>
      </c>
      <c r="AY139" s="14" t="s">
        <v>168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84</v>
      </c>
      <c r="BK139" s="185">
        <f t="shared" si="9"/>
        <v>0</v>
      </c>
      <c r="BL139" s="14" t="s">
        <v>213</v>
      </c>
      <c r="BM139" s="184" t="s">
        <v>3631</v>
      </c>
    </row>
    <row r="140" spans="1:65" s="2" customFormat="1" ht="24.2" customHeight="1">
      <c r="A140" s="31"/>
      <c r="B140" s="32"/>
      <c r="C140" s="172" t="s">
        <v>230</v>
      </c>
      <c r="D140" s="172" t="s">
        <v>163</v>
      </c>
      <c r="E140" s="173" t="s">
        <v>2228</v>
      </c>
      <c r="F140" s="174" t="s">
        <v>2229</v>
      </c>
      <c r="G140" s="175" t="s">
        <v>166</v>
      </c>
      <c r="H140" s="176">
        <v>34</v>
      </c>
      <c r="I140" s="177"/>
      <c r="J140" s="178">
        <f t="shared" si="0"/>
        <v>0</v>
      </c>
      <c r="K140" s="174" t="s">
        <v>1</v>
      </c>
      <c r="L140" s="179"/>
      <c r="M140" s="180" t="s">
        <v>1</v>
      </c>
      <c r="N140" s="181" t="s">
        <v>42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86</v>
      </c>
      <c r="AT140" s="184" t="s">
        <v>163</v>
      </c>
      <c r="AU140" s="184" t="s">
        <v>84</v>
      </c>
      <c r="AY140" s="14" t="s">
        <v>168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84</v>
      </c>
      <c r="BK140" s="185">
        <f t="shared" si="9"/>
        <v>0</v>
      </c>
      <c r="BL140" s="14" t="s">
        <v>84</v>
      </c>
      <c r="BM140" s="184" t="s">
        <v>3632</v>
      </c>
    </row>
    <row r="141" spans="1:65" s="2" customFormat="1" ht="24.2" customHeight="1">
      <c r="A141" s="31"/>
      <c r="B141" s="32"/>
      <c r="C141" s="172" t="s">
        <v>274</v>
      </c>
      <c r="D141" s="172" t="s">
        <v>163</v>
      </c>
      <c r="E141" s="173" t="s">
        <v>3633</v>
      </c>
      <c r="F141" s="174" t="s">
        <v>3634</v>
      </c>
      <c r="G141" s="175" t="s">
        <v>166</v>
      </c>
      <c r="H141" s="176">
        <v>1</v>
      </c>
      <c r="I141" s="177"/>
      <c r="J141" s="178">
        <f t="shared" si="0"/>
        <v>0</v>
      </c>
      <c r="K141" s="174" t="s">
        <v>1</v>
      </c>
      <c r="L141" s="179"/>
      <c r="M141" s="180" t="s">
        <v>1</v>
      </c>
      <c r="N141" s="181" t="s">
        <v>42</v>
      </c>
      <c r="O141" s="68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213</v>
      </c>
      <c r="AT141" s="184" t="s">
        <v>163</v>
      </c>
      <c r="AU141" s="184" t="s">
        <v>84</v>
      </c>
      <c r="AY141" s="14" t="s">
        <v>168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84</v>
      </c>
      <c r="BK141" s="185">
        <f t="shared" si="9"/>
        <v>0</v>
      </c>
      <c r="BL141" s="14" t="s">
        <v>213</v>
      </c>
      <c r="BM141" s="184" t="s">
        <v>3635</v>
      </c>
    </row>
    <row r="142" spans="1:65" s="2" customFormat="1" ht="24.2" customHeight="1">
      <c r="A142" s="31"/>
      <c r="B142" s="32"/>
      <c r="C142" s="172" t="s">
        <v>234</v>
      </c>
      <c r="D142" s="172" t="s">
        <v>163</v>
      </c>
      <c r="E142" s="173" t="s">
        <v>2240</v>
      </c>
      <c r="F142" s="174" t="s">
        <v>2241</v>
      </c>
      <c r="G142" s="175" t="s">
        <v>166</v>
      </c>
      <c r="H142" s="176">
        <v>23</v>
      </c>
      <c r="I142" s="177"/>
      <c r="J142" s="178">
        <f t="shared" si="0"/>
        <v>0</v>
      </c>
      <c r="K142" s="174" t="s">
        <v>1</v>
      </c>
      <c r="L142" s="179"/>
      <c r="M142" s="180" t="s">
        <v>1</v>
      </c>
      <c r="N142" s="181" t="s">
        <v>42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86</v>
      </c>
      <c r="AT142" s="184" t="s">
        <v>163</v>
      </c>
      <c r="AU142" s="184" t="s">
        <v>84</v>
      </c>
      <c r="AY142" s="14" t="s">
        <v>168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84</v>
      </c>
      <c r="BK142" s="185">
        <f t="shared" si="9"/>
        <v>0</v>
      </c>
      <c r="BL142" s="14" t="s">
        <v>84</v>
      </c>
      <c r="BM142" s="184" t="s">
        <v>3636</v>
      </c>
    </row>
    <row r="143" spans="1:65" s="2" customFormat="1" ht="24.2" customHeight="1">
      <c r="A143" s="31"/>
      <c r="B143" s="32"/>
      <c r="C143" s="186" t="s">
        <v>238</v>
      </c>
      <c r="D143" s="186" t="s">
        <v>597</v>
      </c>
      <c r="E143" s="187" t="s">
        <v>2243</v>
      </c>
      <c r="F143" s="188" t="s">
        <v>2244</v>
      </c>
      <c r="G143" s="189" t="s">
        <v>212</v>
      </c>
      <c r="H143" s="190">
        <v>30</v>
      </c>
      <c r="I143" s="191"/>
      <c r="J143" s="192">
        <f t="shared" si="0"/>
        <v>0</v>
      </c>
      <c r="K143" s="188" t="s">
        <v>1</v>
      </c>
      <c r="L143" s="36"/>
      <c r="M143" s="193" t="s">
        <v>1</v>
      </c>
      <c r="N143" s="194" t="s">
        <v>42</v>
      </c>
      <c r="O143" s="68"/>
      <c r="P143" s="182">
        <f t="shared" si="1"/>
        <v>0</v>
      </c>
      <c r="Q143" s="182">
        <v>0</v>
      </c>
      <c r="R143" s="182">
        <f t="shared" si="2"/>
        <v>0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84</v>
      </c>
      <c r="AT143" s="184" t="s">
        <v>597</v>
      </c>
      <c r="AU143" s="184" t="s">
        <v>84</v>
      </c>
      <c r="AY143" s="14" t="s">
        <v>168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84</v>
      </c>
      <c r="BK143" s="185">
        <f t="shared" si="9"/>
        <v>0</v>
      </c>
      <c r="BL143" s="14" t="s">
        <v>84</v>
      </c>
      <c r="BM143" s="184" t="s">
        <v>3637</v>
      </c>
    </row>
    <row r="144" spans="1:65" s="2" customFormat="1" ht="24.2" customHeight="1">
      <c r="A144" s="31"/>
      <c r="B144" s="32"/>
      <c r="C144" s="186" t="s">
        <v>242</v>
      </c>
      <c r="D144" s="186" t="s">
        <v>597</v>
      </c>
      <c r="E144" s="187" t="s">
        <v>2246</v>
      </c>
      <c r="F144" s="188" t="s">
        <v>2247</v>
      </c>
      <c r="G144" s="189" t="s">
        <v>212</v>
      </c>
      <c r="H144" s="190">
        <v>20</v>
      </c>
      <c r="I144" s="191"/>
      <c r="J144" s="192">
        <f t="shared" si="0"/>
        <v>0</v>
      </c>
      <c r="K144" s="188" t="s">
        <v>1</v>
      </c>
      <c r="L144" s="36"/>
      <c r="M144" s="193" t="s">
        <v>1</v>
      </c>
      <c r="N144" s="194" t="s">
        <v>42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84</v>
      </c>
      <c r="AT144" s="184" t="s">
        <v>597</v>
      </c>
      <c r="AU144" s="184" t="s">
        <v>84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84</v>
      </c>
      <c r="BM144" s="184" t="s">
        <v>3638</v>
      </c>
    </row>
    <row r="145" spans="1:65" s="2" customFormat="1" ht="24.2" customHeight="1">
      <c r="A145" s="31"/>
      <c r="B145" s="32"/>
      <c r="C145" s="186" t="s">
        <v>7</v>
      </c>
      <c r="D145" s="186" t="s">
        <v>597</v>
      </c>
      <c r="E145" s="187" t="s">
        <v>2249</v>
      </c>
      <c r="F145" s="188" t="s">
        <v>2250</v>
      </c>
      <c r="G145" s="189" t="s">
        <v>166</v>
      </c>
      <c r="H145" s="190">
        <v>40</v>
      </c>
      <c r="I145" s="191"/>
      <c r="J145" s="192">
        <f t="shared" si="0"/>
        <v>0</v>
      </c>
      <c r="K145" s="188" t="s">
        <v>1</v>
      </c>
      <c r="L145" s="36"/>
      <c r="M145" s="193" t="s">
        <v>1</v>
      </c>
      <c r="N145" s="194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84</v>
      </c>
      <c r="AT145" s="184" t="s">
        <v>597</v>
      </c>
      <c r="AU145" s="184" t="s">
        <v>84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84</v>
      </c>
      <c r="BM145" s="184" t="s">
        <v>3639</v>
      </c>
    </row>
    <row r="146" spans="1:65" s="2" customFormat="1" ht="24.2" customHeight="1">
      <c r="A146" s="31"/>
      <c r="B146" s="32"/>
      <c r="C146" s="172" t="s">
        <v>250</v>
      </c>
      <c r="D146" s="172" t="s">
        <v>163</v>
      </c>
      <c r="E146" s="173" t="s">
        <v>2255</v>
      </c>
      <c r="F146" s="174" t="s">
        <v>2256</v>
      </c>
      <c r="G146" s="175" t="s">
        <v>212</v>
      </c>
      <c r="H146" s="176">
        <v>30</v>
      </c>
      <c r="I146" s="177"/>
      <c r="J146" s="178">
        <f t="shared" si="0"/>
        <v>0</v>
      </c>
      <c r="K146" s="174" t="s">
        <v>1</v>
      </c>
      <c r="L146" s="179"/>
      <c r="M146" s="180" t="s">
        <v>1</v>
      </c>
      <c r="N146" s="181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213</v>
      </c>
      <c r="AT146" s="184" t="s">
        <v>163</v>
      </c>
      <c r="AU146" s="184" t="s">
        <v>84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213</v>
      </c>
      <c r="BM146" s="184" t="s">
        <v>3640</v>
      </c>
    </row>
    <row r="147" spans="1:65" s="2" customFormat="1" ht="14.45" customHeight="1">
      <c r="A147" s="31"/>
      <c r="B147" s="32"/>
      <c r="C147" s="172" t="s">
        <v>254</v>
      </c>
      <c r="D147" s="172" t="s">
        <v>163</v>
      </c>
      <c r="E147" s="173" t="s">
        <v>2258</v>
      </c>
      <c r="F147" s="174" t="s">
        <v>2259</v>
      </c>
      <c r="G147" s="175" t="s">
        <v>212</v>
      </c>
      <c r="H147" s="176">
        <v>20</v>
      </c>
      <c r="I147" s="177"/>
      <c r="J147" s="178">
        <f t="shared" si="0"/>
        <v>0</v>
      </c>
      <c r="K147" s="174" t="s">
        <v>1</v>
      </c>
      <c r="L147" s="179"/>
      <c r="M147" s="180" t="s">
        <v>1</v>
      </c>
      <c r="N147" s="181" t="s">
        <v>42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86</v>
      </c>
      <c r="AT147" s="184" t="s">
        <v>163</v>
      </c>
      <c r="AU147" s="184" t="s">
        <v>84</v>
      </c>
      <c r="AY147" s="14" t="s">
        <v>168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84</v>
      </c>
      <c r="BK147" s="185">
        <f t="shared" si="9"/>
        <v>0</v>
      </c>
      <c r="BL147" s="14" t="s">
        <v>84</v>
      </c>
      <c r="BM147" s="184" t="s">
        <v>3641</v>
      </c>
    </row>
    <row r="148" spans="1:65" s="2" customFormat="1" ht="14.45" customHeight="1">
      <c r="A148" s="31"/>
      <c r="B148" s="32"/>
      <c r="C148" s="172" t="s">
        <v>258</v>
      </c>
      <c r="D148" s="172" t="s">
        <v>163</v>
      </c>
      <c r="E148" s="173" t="s">
        <v>2261</v>
      </c>
      <c r="F148" s="174" t="s">
        <v>2262</v>
      </c>
      <c r="G148" s="175" t="s">
        <v>166</v>
      </c>
      <c r="H148" s="176">
        <v>2</v>
      </c>
      <c r="I148" s="177"/>
      <c r="J148" s="178">
        <f t="shared" si="0"/>
        <v>0</v>
      </c>
      <c r="K148" s="174" t="s">
        <v>1</v>
      </c>
      <c r="L148" s="179"/>
      <c r="M148" s="180" t="s">
        <v>1</v>
      </c>
      <c r="N148" s="181" t="s">
        <v>42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86</v>
      </c>
      <c r="AT148" s="184" t="s">
        <v>163</v>
      </c>
      <c r="AU148" s="184" t="s">
        <v>84</v>
      </c>
      <c r="AY148" s="14" t="s">
        <v>168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84</v>
      </c>
      <c r="BK148" s="185">
        <f t="shared" si="9"/>
        <v>0</v>
      </c>
      <c r="BL148" s="14" t="s">
        <v>84</v>
      </c>
      <c r="BM148" s="184" t="s">
        <v>3642</v>
      </c>
    </row>
    <row r="149" spans="1:65" s="2" customFormat="1" ht="24.2" customHeight="1">
      <c r="A149" s="31"/>
      <c r="B149" s="32"/>
      <c r="C149" s="172" t="s">
        <v>262</v>
      </c>
      <c r="D149" s="172" t="s">
        <v>163</v>
      </c>
      <c r="E149" s="173" t="s">
        <v>2264</v>
      </c>
      <c r="F149" s="174" t="s">
        <v>2265</v>
      </c>
      <c r="G149" s="175" t="s">
        <v>166</v>
      </c>
      <c r="H149" s="176">
        <v>2</v>
      </c>
      <c r="I149" s="177"/>
      <c r="J149" s="178">
        <f t="shared" si="0"/>
        <v>0</v>
      </c>
      <c r="K149" s="174" t="s">
        <v>1</v>
      </c>
      <c r="L149" s="179"/>
      <c r="M149" s="180" t="s">
        <v>1</v>
      </c>
      <c r="N149" s="181" t="s">
        <v>42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86</v>
      </c>
      <c r="AT149" s="184" t="s">
        <v>163</v>
      </c>
      <c r="AU149" s="184" t="s">
        <v>84</v>
      </c>
      <c r="AY149" s="14" t="s">
        <v>168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84</v>
      </c>
      <c r="BK149" s="185">
        <f t="shared" si="9"/>
        <v>0</v>
      </c>
      <c r="BL149" s="14" t="s">
        <v>84</v>
      </c>
      <c r="BM149" s="184" t="s">
        <v>3643</v>
      </c>
    </row>
    <row r="150" spans="1:65" s="2" customFormat="1" ht="24.2" customHeight="1">
      <c r="A150" s="31"/>
      <c r="B150" s="32"/>
      <c r="C150" s="172" t="s">
        <v>266</v>
      </c>
      <c r="D150" s="172" t="s">
        <v>163</v>
      </c>
      <c r="E150" s="173" t="s">
        <v>2267</v>
      </c>
      <c r="F150" s="174" t="s">
        <v>2268</v>
      </c>
      <c r="G150" s="175" t="s">
        <v>166</v>
      </c>
      <c r="H150" s="176">
        <v>2</v>
      </c>
      <c r="I150" s="177"/>
      <c r="J150" s="178">
        <f t="shared" si="0"/>
        <v>0</v>
      </c>
      <c r="K150" s="174" t="s">
        <v>1</v>
      </c>
      <c r="L150" s="179"/>
      <c r="M150" s="180" t="s">
        <v>1</v>
      </c>
      <c r="N150" s="181" t="s">
        <v>42</v>
      </c>
      <c r="O150" s="68"/>
      <c r="P150" s="182">
        <f t="shared" si="1"/>
        <v>0</v>
      </c>
      <c r="Q150" s="182">
        <v>0</v>
      </c>
      <c r="R150" s="182">
        <f t="shared" si="2"/>
        <v>0</v>
      </c>
      <c r="S150" s="182">
        <v>0</v>
      </c>
      <c r="T150" s="183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86</v>
      </c>
      <c r="AT150" s="184" t="s">
        <v>163</v>
      </c>
      <c r="AU150" s="184" t="s">
        <v>84</v>
      </c>
      <c r="AY150" s="14" t="s">
        <v>168</v>
      </c>
      <c r="BE150" s="185">
        <f t="shared" si="4"/>
        <v>0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14" t="s">
        <v>84</v>
      </c>
      <c r="BK150" s="185">
        <f t="shared" si="9"/>
        <v>0</v>
      </c>
      <c r="BL150" s="14" t="s">
        <v>84</v>
      </c>
      <c r="BM150" s="184" t="s">
        <v>3644</v>
      </c>
    </row>
    <row r="151" spans="1:65" s="2" customFormat="1" ht="24.2" customHeight="1">
      <c r="A151" s="31"/>
      <c r="B151" s="32"/>
      <c r="C151" s="186" t="s">
        <v>270</v>
      </c>
      <c r="D151" s="186" t="s">
        <v>597</v>
      </c>
      <c r="E151" s="187" t="s">
        <v>2270</v>
      </c>
      <c r="F151" s="188" t="s">
        <v>2271</v>
      </c>
      <c r="G151" s="189" t="s">
        <v>166</v>
      </c>
      <c r="H151" s="190">
        <v>2</v>
      </c>
      <c r="I151" s="191"/>
      <c r="J151" s="192">
        <f t="shared" si="0"/>
        <v>0</v>
      </c>
      <c r="K151" s="188" t="s">
        <v>1</v>
      </c>
      <c r="L151" s="36"/>
      <c r="M151" s="193" t="s">
        <v>1</v>
      </c>
      <c r="N151" s="194" t="s">
        <v>42</v>
      </c>
      <c r="O151" s="68"/>
      <c r="P151" s="182">
        <f t="shared" si="1"/>
        <v>0</v>
      </c>
      <c r="Q151" s="182">
        <v>0</v>
      </c>
      <c r="R151" s="182">
        <f t="shared" si="2"/>
        <v>0</v>
      </c>
      <c r="S151" s="182">
        <v>0</v>
      </c>
      <c r="T151" s="183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84</v>
      </c>
      <c r="AT151" s="184" t="s">
        <v>597</v>
      </c>
      <c r="AU151" s="184" t="s">
        <v>84</v>
      </c>
      <c r="AY151" s="14" t="s">
        <v>168</v>
      </c>
      <c r="BE151" s="185">
        <f t="shared" si="4"/>
        <v>0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14" t="s">
        <v>84</v>
      </c>
      <c r="BK151" s="185">
        <f t="shared" si="9"/>
        <v>0</v>
      </c>
      <c r="BL151" s="14" t="s">
        <v>84</v>
      </c>
      <c r="BM151" s="184" t="s">
        <v>3645</v>
      </c>
    </row>
    <row r="152" spans="1:65" s="2" customFormat="1" ht="24.2" customHeight="1">
      <c r="A152" s="31"/>
      <c r="B152" s="32"/>
      <c r="C152" s="172" t="s">
        <v>278</v>
      </c>
      <c r="D152" s="172" t="s">
        <v>163</v>
      </c>
      <c r="E152" s="173" t="s">
        <v>3646</v>
      </c>
      <c r="F152" s="174" t="s">
        <v>3647</v>
      </c>
      <c r="G152" s="175" t="s">
        <v>166</v>
      </c>
      <c r="H152" s="176">
        <v>6</v>
      </c>
      <c r="I152" s="177"/>
      <c r="J152" s="178">
        <f t="shared" si="0"/>
        <v>0</v>
      </c>
      <c r="K152" s="174" t="s">
        <v>1</v>
      </c>
      <c r="L152" s="179"/>
      <c r="M152" s="180" t="s">
        <v>1</v>
      </c>
      <c r="N152" s="181" t="s">
        <v>42</v>
      </c>
      <c r="O152" s="68"/>
      <c r="P152" s="182">
        <f t="shared" si="1"/>
        <v>0</v>
      </c>
      <c r="Q152" s="182">
        <v>0</v>
      </c>
      <c r="R152" s="182">
        <f t="shared" si="2"/>
        <v>0</v>
      </c>
      <c r="S152" s="182">
        <v>0</v>
      </c>
      <c r="T152" s="183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213</v>
      </c>
      <c r="AT152" s="184" t="s">
        <v>163</v>
      </c>
      <c r="AU152" s="184" t="s">
        <v>84</v>
      </c>
      <c r="AY152" s="14" t="s">
        <v>168</v>
      </c>
      <c r="BE152" s="185">
        <f t="shared" si="4"/>
        <v>0</v>
      </c>
      <c r="BF152" s="185">
        <f t="shared" si="5"/>
        <v>0</v>
      </c>
      <c r="BG152" s="185">
        <f t="shared" si="6"/>
        <v>0</v>
      </c>
      <c r="BH152" s="185">
        <f t="shared" si="7"/>
        <v>0</v>
      </c>
      <c r="BI152" s="185">
        <f t="shared" si="8"/>
        <v>0</v>
      </c>
      <c r="BJ152" s="14" t="s">
        <v>84</v>
      </c>
      <c r="BK152" s="185">
        <f t="shared" si="9"/>
        <v>0</v>
      </c>
      <c r="BL152" s="14" t="s">
        <v>213</v>
      </c>
      <c r="BM152" s="184" t="s">
        <v>3648</v>
      </c>
    </row>
    <row r="153" spans="1:65" s="2" customFormat="1" ht="14.45" customHeight="1">
      <c r="A153" s="31"/>
      <c r="B153" s="32"/>
      <c r="C153" s="186" t="s">
        <v>282</v>
      </c>
      <c r="D153" s="186" t="s">
        <v>597</v>
      </c>
      <c r="E153" s="187" t="s">
        <v>2328</v>
      </c>
      <c r="F153" s="188" t="s">
        <v>2329</v>
      </c>
      <c r="G153" s="189" t="s">
        <v>212</v>
      </c>
      <c r="H153" s="190">
        <v>670</v>
      </c>
      <c r="I153" s="191"/>
      <c r="J153" s="192">
        <f t="shared" si="0"/>
        <v>0</v>
      </c>
      <c r="K153" s="188" t="s">
        <v>1</v>
      </c>
      <c r="L153" s="36"/>
      <c r="M153" s="193" t="s">
        <v>1</v>
      </c>
      <c r="N153" s="194" t="s">
        <v>42</v>
      </c>
      <c r="O153" s="68"/>
      <c r="P153" s="182">
        <f t="shared" si="1"/>
        <v>0</v>
      </c>
      <c r="Q153" s="182">
        <v>0</v>
      </c>
      <c r="R153" s="182">
        <f t="shared" si="2"/>
        <v>0</v>
      </c>
      <c r="S153" s="182">
        <v>0</v>
      </c>
      <c r="T153" s="183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585</v>
      </c>
      <c r="AT153" s="184" t="s">
        <v>597</v>
      </c>
      <c r="AU153" s="184" t="s">
        <v>84</v>
      </c>
      <c r="AY153" s="14" t="s">
        <v>168</v>
      </c>
      <c r="BE153" s="185">
        <f t="shared" si="4"/>
        <v>0</v>
      </c>
      <c r="BF153" s="185">
        <f t="shared" si="5"/>
        <v>0</v>
      </c>
      <c r="BG153" s="185">
        <f t="shared" si="6"/>
        <v>0</v>
      </c>
      <c r="BH153" s="185">
        <f t="shared" si="7"/>
        <v>0</v>
      </c>
      <c r="BI153" s="185">
        <f t="shared" si="8"/>
        <v>0</v>
      </c>
      <c r="BJ153" s="14" t="s">
        <v>84</v>
      </c>
      <c r="BK153" s="185">
        <f t="shared" si="9"/>
        <v>0</v>
      </c>
      <c r="BL153" s="14" t="s">
        <v>585</v>
      </c>
      <c r="BM153" s="184" t="s">
        <v>3649</v>
      </c>
    </row>
    <row r="154" spans="1:65" s="2" customFormat="1" ht="14.45" customHeight="1">
      <c r="A154" s="31"/>
      <c r="B154" s="32"/>
      <c r="C154" s="186" t="s">
        <v>286</v>
      </c>
      <c r="D154" s="186" t="s">
        <v>597</v>
      </c>
      <c r="E154" s="187" t="s">
        <v>2331</v>
      </c>
      <c r="F154" s="188" t="s">
        <v>2332</v>
      </c>
      <c r="G154" s="189" t="s">
        <v>212</v>
      </c>
      <c r="H154" s="190">
        <v>110</v>
      </c>
      <c r="I154" s="191"/>
      <c r="J154" s="192">
        <f t="shared" si="0"/>
        <v>0</v>
      </c>
      <c r="K154" s="188" t="s">
        <v>1</v>
      </c>
      <c r="L154" s="36"/>
      <c r="M154" s="193" t="s">
        <v>1</v>
      </c>
      <c r="N154" s="194" t="s">
        <v>42</v>
      </c>
      <c r="O154" s="68"/>
      <c r="P154" s="182">
        <f t="shared" si="1"/>
        <v>0</v>
      </c>
      <c r="Q154" s="182">
        <v>0</v>
      </c>
      <c r="R154" s="182">
        <f t="shared" si="2"/>
        <v>0</v>
      </c>
      <c r="S154" s="182">
        <v>0</v>
      </c>
      <c r="T154" s="183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585</v>
      </c>
      <c r="AT154" s="184" t="s">
        <v>597</v>
      </c>
      <c r="AU154" s="184" t="s">
        <v>84</v>
      </c>
      <c r="AY154" s="14" t="s">
        <v>168</v>
      </c>
      <c r="BE154" s="185">
        <f t="shared" si="4"/>
        <v>0</v>
      </c>
      <c r="BF154" s="185">
        <f t="shared" si="5"/>
        <v>0</v>
      </c>
      <c r="BG154" s="185">
        <f t="shared" si="6"/>
        <v>0</v>
      </c>
      <c r="BH154" s="185">
        <f t="shared" si="7"/>
        <v>0</v>
      </c>
      <c r="BI154" s="185">
        <f t="shared" si="8"/>
        <v>0</v>
      </c>
      <c r="BJ154" s="14" t="s">
        <v>84</v>
      </c>
      <c r="BK154" s="185">
        <f t="shared" si="9"/>
        <v>0</v>
      </c>
      <c r="BL154" s="14" t="s">
        <v>585</v>
      </c>
      <c r="BM154" s="184" t="s">
        <v>3650</v>
      </c>
    </row>
    <row r="155" spans="1:65" s="2" customFormat="1" ht="14.45" customHeight="1">
      <c r="A155" s="31"/>
      <c r="B155" s="32"/>
      <c r="C155" s="186" t="s">
        <v>290</v>
      </c>
      <c r="D155" s="186" t="s">
        <v>597</v>
      </c>
      <c r="E155" s="187" t="s">
        <v>2334</v>
      </c>
      <c r="F155" s="188" t="s">
        <v>2335</v>
      </c>
      <c r="G155" s="189" t="s">
        <v>212</v>
      </c>
      <c r="H155" s="190">
        <v>30</v>
      </c>
      <c r="I155" s="191"/>
      <c r="J155" s="192">
        <f t="shared" ref="J155:J186" si="10">ROUND(I155*H155,2)</f>
        <v>0</v>
      </c>
      <c r="K155" s="188" t="s">
        <v>1</v>
      </c>
      <c r="L155" s="36"/>
      <c r="M155" s="193" t="s">
        <v>1</v>
      </c>
      <c r="N155" s="194" t="s">
        <v>42</v>
      </c>
      <c r="O155" s="68"/>
      <c r="P155" s="182">
        <f t="shared" ref="P155:P186" si="11">O155*H155</f>
        <v>0</v>
      </c>
      <c r="Q155" s="182">
        <v>0</v>
      </c>
      <c r="R155" s="182">
        <f t="shared" ref="R155:R186" si="12">Q155*H155</f>
        <v>0</v>
      </c>
      <c r="S155" s="182">
        <v>0</v>
      </c>
      <c r="T155" s="183">
        <f t="shared" ref="T155:T186" si="1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585</v>
      </c>
      <c r="AT155" s="184" t="s">
        <v>597</v>
      </c>
      <c r="AU155" s="184" t="s">
        <v>84</v>
      </c>
      <c r="AY155" s="14" t="s">
        <v>168</v>
      </c>
      <c r="BE155" s="185">
        <f t="shared" ref="BE155:BE186" si="14">IF(N155="základní",J155,0)</f>
        <v>0</v>
      </c>
      <c r="BF155" s="185">
        <f t="shared" ref="BF155:BF186" si="15">IF(N155="snížená",J155,0)</f>
        <v>0</v>
      </c>
      <c r="BG155" s="185">
        <f t="shared" ref="BG155:BG186" si="16">IF(N155="zákl. přenesená",J155,0)</f>
        <v>0</v>
      </c>
      <c r="BH155" s="185">
        <f t="shared" ref="BH155:BH186" si="17">IF(N155="sníž. přenesená",J155,0)</f>
        <v>0</v>
      </c>
      <c r="BI155" s="185">
        <f t="shared" ref="BI155:BI186" si="18">IF(N155="nulová",J155,0)</f>
        <v>0</v>
      </c>
      <c r="BJ155" s="14" t="s">
        <v>84</v>
      </c>
      <c r="BK155" s="185">
        <f t="shared" ref="BK155:BK186" si="19">ROUND(I155*H155,2)</f>
        <v>0</v>
      </c>
      <c r="BL155" s="14" t="s">
        <v>585</v>
      </c>
      <c r="BM155" s="184" t="s">
        <v>3651</v>
      </c>
    </row>
    <row r="156" spans="1:65" s="2" customFormat="1" ht="24.2" customHeight="1">
      <c r="A156" s="31"/>
      <c r="B156" s="32"/>
      <c r="C156" s="172" t="s">
        <v>294</v>
      </c>
      <c r="D156" s="172" t="s">
        <v>163</v>
      </c>
      <c r="E156" s="173" t="s">
        <v>366</v>
      </c>
      <c r="F156" s="174" t="s">
        <v>367</v>
      </c>
      <c r="G156" s="175" t="s">
        <v>212</v>
      </c>
      <c r="H156" s="176">
        <v>290</v>
      </c>
      <c r="I156" s="177"/>
      <c r="J156" s="178">
        <f t="shared" si="10"/>
        <v>0</v>
      </c>
      <c r="K156" s="174" t="s">
        <v>1</v>
      </c>
      <c r="L156" s="179"/>
      <c r="M156" s="180" t="s">
        <v>1</v>
      </c>
      <c r="N156" s="181" t="s">
        <v>42</v>
      </c>
      <c r="O156" s="68"/>
      <c r="P156" s="182">
        <f t="shared" si="11"/>
        <v>0</v>
      </c>
      <c r="Q156" s="182">
        <v>0</v>
      </c>
      <c r="R156" s="182">
        <f t="shared" si="12"/>
        <v>0</v>
      </c>
      <c r="S156" s="182">
        <v>0</v>
      </c>
      <c r="T156" s="18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213</v>
      </c>
      <c r="AT156" s="184" t="s">
        <v>163</v>
      </c>
      <c r="AU156" s="184" t="s">
        <v>84</v>
      </c>
      <c r="AY156" s="14" t="s">
        <v>168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14" t="s">
        <v>84</v>
      </c>
      <c r="BK156" s="185">
        <f t="shared" si="19"/>
        <v>0</v>
      </c>
      <c r="BL156" s="14" t="s">
        <v>213</v>
      </c>
      <c r="BM156" s="184" t="s">
        <v>3652</v>
      </c>
    </row>
    <row r="157" spans="1:65" s="2" customFormat="1" ht="24.2" customHeight="1">
      <c r="A157" s="31"/>
      <c r="B157" s="32"/>
      <c r="C157" s="172" t="s">
        <v>298</v>
      </c>
      <c r="D157" s="172" t="s">
        <v>163</v>
      </c>
      <c r="E157" s="173" t="s">
        <v>370</v>
      </c>
      <c r="F157" s="174" t="s">
        <v>371</v>
      </c>
      <c r="G157" s="175" t="s">
        <v>212</v>
      </c>
      <c r="H157" s="176">
        <v>380</v>
      </c>
      <c r="I157" s="177"/>
      <c r="J157" s="178">
        <f t="shared" si="10"/>
        <v>0</v>
      </c>
      <c r="K157" s="174" t="s">
        <v>1</v>
      </c>
      <c r="L157" s="179"/>
      <c r="M157" s="180" t="s">
        <v>1</v>
      </c>
      <c r="N157" s="181" t="s">
        <v>42</v>
      </c>
      <c r="O157" s="68"/>
      <c r="P157" s="182">
        <f t="shared" si="11"/>
        <v>0</v>
      </c>
      <c r="Q157" s="182">
        <v>0</v>
      </c>
      <c r="R157" s="182">
        <f t="shared" si="12"/>
        <v>0</v>
      </c>
      <c r="S157" s="182">
        <v>0</v>
      </c>
      <c r="T157" s="18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213</v>
      </c>
      <c r="AT157" s="184" t="s">
        <v>163</v>
      </c>
      <c r="AU157" s="184" t="s">
        <v>84</v>
      </c>
      <c r="AY157" s="14" t="s">
        <v>168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14" t="s">
        <v>84</v>
      </c>
      <c r="BK157" s="185">
        <f t="shared" si="19"/>
        <v>0</v>
      </c>
      <c r="BL157" s="14" t="s">
        <v>213</v>
      </c>
      <c r="BM157" s="184" t="s">
        <v>3653</v>
      </c>
    </row>
    <row r="158" spans="1:65" s="2" customFormat="1" ht="24.2" customHeight="1">
      <c r="A158" s="31"/>
      <c r="B158" s="32"/>
      <c r="C158" s="172" t="s">
        <v>302</v>
      </c>
      <c r="D158" s="172" t="s">
        <v>163</v>
      </c>
      <c r="E158" s="173" t="s">
        <v>2351</v>
      </c>
      <c r="F158" s="174" t="s">
        <v>2352</v>
      </c>
      <c r="G158" s="175" t="s">
        <v>212</v>
      </c>
      <c r="H158" s="176">
        <v>30</v>
      </c>
      <c r="I158" s="177"/>
      <c r="J158" s="178">
        <f t="shared" si="10"/>
        <v>0</v>
      </c>
      <c r="K158" s="174" t="s">
        <v>1</v>
      </c>
      <c r="L158" s="179"/>
      <c r="M158" s="180" t="s">
        <v>1</v>
      </c>
      <c r="N158" s="181" t="s">
        <v>42</v>
      </c>
      <c r="O158" s="68"/>
      <c r="P158" s="182">
        <f t="shared" si="11"/>
        <v>0</v>
      </c>
      <c r="Q158" s="182">
        <v>0</v>
      </c>
      <c r="R158" s="182">
        <f t="shared" si="12"/>
        <v>0</v>
      </c>
      <c r="S158" s="182">
        <v>0</v>
      </c>
      <c r="T158" s="183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213</v>
      </c>
      <c r="AT158" s="184" t="s">
        <v>163</v>
      </c>
      <c r="AU158" s="184" t="s">
        <v>84</v>
      </c>
      <c r="AY158" s="14" t="s">
        <v>168</v>
      </c>
      <c r="BE158" s="185">
        <f t="shared" si="14"/>
        <v>0</v>
      </c>
      <c r="BF158" s="185">
        <f t="shared" si="15"/>
        <v>0</v>
      </c>
      <c r="BG158" s="185">
        <f t="shared" si="16"/>
        <v>0</v>
      </c>
      <c r="BH158" s="185">
        <f t="shared" si="17"/>
        <v>0</v>
      </c>
      <c r="BI158" s="185">
        <f t="shared" si="18"/>
        <v>0</v>
      </c>
      <c r="BJ158" s="14" t="s">
        <v>84</v>
      </c>
      <c r="BK158" s="185">
        <f t="shared" si="19"/>
        <v>0</v>
      </c>
      <c r="BL158" s="14" t="s">
        <v>213</v>
      </c>
      <c r="BM158" s="184" t="s">
        <v>3654</v>
      </c>
    </row>
    <row r="159" spans="1:65" s="2" customFormat="1" ht="24.2" customHeight="1">
      <c r="A159" s="31"/>
      <c r="B159" s="32"/>
      <c r="C159" s="172" t="s">
        <v>306</v>
      </c>
      <c r="D159" s="172" t="s">
        <v>163</v>
      </c>
      <c r="E159" s="173" t="s">
        <v>2357</v>
      </c>
      <c r="F159" s="174" t="s">
        <v>2358</v>
      </c>
      <c r="G159" s="175" t="s">
        <v>212</v>
      </c>
      <c r="H159" s="176">
        <v>100</v>
      </c>
      <c r="I159" s="177"/>
      <c r="J159" s="178">
        <f t="shared" si="10"/>
        <v>0</v>
      </c>
      <c r="K159" s="174" t="s">
        <v>1</v>
      </c>
      <c r="L159" s="179"/>
      <c r="M159" s="180" t="s">
        <v>1</v>
      </c>
      <c r="N159" s="181" t="s">
        <v>42</v>
      </c>
      <c r="O159" s="68"/>
      <c r="P159" s="182">
        <f t="shared" si="11"/>
        <v>0</v>
      </c>
      <c r="Q159" s="182">
        <v>0</v>
      </c>
      <c r="R159" s="182">
        <f t="shared" si="12"/>
        <v>0</v>
      </c>
      <c r="S159" s="182">
        <v>0</v>
      </c>
      <c r="T159" s="183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213</v>
      </c>
      <c r="AT159" s="184" t="s">
        <v>163</v>
      </c>
      <c r="AU159" s="184" t="s">
        <v>84</v>
      </c>
      <c r="AY159" s="14" t="s">
        <v>168</v>
      </c>
      <c r="BE159" s="185">
        <f t="shared" si="14"/>
        <v>0</v>
      </c>
      <c r="BF159" s="185">
        <f t="shared" si="15"/>
        <v>0</v>
      </c>
      <c r="BG159" s="185">
        <f t="shared" si="16"/>
        <v>0</v>
      </c>
      <c r="BH159" s="185">
        <f t="shared" si="17"/>
        <v>0</v>
      </c>
      <c r="BI159" s="185">
        <f t="shared" si="18"/>
        <v>0</v>
      </c>
      <c r="BJ159" s="14" t="s">
        <v>84</v>
      </c>
      <c r="BK159" s="185">
        <f t="shared" si="19"/>
        <v>0</v>
      </c>
      <c r="BL159" s="14" t="s">
        <v>213</v>
      </c>
      <c r="BM159" s="184" t="s">
        <v>3655</v>
      </c>
    </row>
    <row r="160" spans="1:65" s="2" customFormat="1" ht="24.2" customHeight="1">
      <c r="A160" s="31"/>
      <c r="B160" s="32"/>
      <c r="C160" s="172" t="s">
        <v>310</v>
      </c>
      <c r="D160" s="172" t="s">
        <v>163</v>
      </c>
      <c r="E160" s="173" t="s">
        <v>2360</v>
      </c>
      <c r="F160" s="174" t="s">
        <v>2361</v>
      </c>
      <c r="G160" s="175" t="s">
        <v>212</v>
      </c>
      <c r="H160" s="176">
        <v>10</v>
      </c>
      <c r="I160" s="177"/>
      <c r="J160" s="178">
        <f t="shared" si="10"/>
        <v>0</v>
      </c>
      <c r="K160" s="174" t="s">
        <v>1</v>
      </c>
      <c r="L160" s="179"/>
      <c r="M160" s="180" t="s">
        <v>1</v>
      </c>
      <c r="N160" s="181" t="s">
        <v>42</v>
      </c>
      <c r="O160" s="68"/>
      <c r="P160" s="182">
        <f t="shared" si="11"/>
        <v>0</v>
      </c>
      <c r="Q160" s="182">
        <v>0</v>
      </c>
      <c r="R160" s="182">
        <f t="shared" si="12"/>
        <v>0</v>
      </c>
      <c r="S160" s="182">
        <v>0</v>
      </c>
      <c r="T160" s="183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213</v>
      </c>
      <c r="AT160" s="184" t="s">
        <v>163</v>
      </c>
      <c r="AU160" s="184" t="s">
        <v>84</v>
      </c>
      <c r="AY160" s="14" t="s">
        <v>168</v>
      </c>
      <c r="BE160" s="185">
        <f t="shared" si="14"/>
        <v>0</v>
      </c>
      <c r="BF160" s="185">
        <f t="shared" si="15"/>
        <v>0</v>
      </c>
      <c r="BG160" s="185">
        <f t="shared" si="16"/>
        <v>0</v>
      </c>
      <c r="BH160" s="185">
        <f t="shared" si="17"/>
        <v>0</v>
      </c>
      <c r="BI160" s="185">
        <f t="shared" si="18"/>
        <v>0</v>
      </c>
      <c r="BJ160" s="14" t="s">
        <v>84</v>
      </c>
      <c r="BK160" s="185">
        <f t="shared" si="19"/>
        <v>0</v>
      </c>
      <c r="BL160" s="14" t="s">
        <v>213</v>
      </c>
      <c r="BM160" s="184" t="s">
        <v>3656</v>
      </c>
    </row>
    <row r="161" spans="1:65" s="2" customFormat="1" ht="37.9" customHeight="1">
      <c r="A161" s="31"/>
      <c r="B161" s="32"/>
      <c r="C161" s="186" t="s">
        <v>314</v>
      </c>
      <c r="D161" s="186" t="s">
        <v>597</v>
      </c>
      <c r="E161" s="187" t="s">
        <v>2377</v>
      </c>
      <c r="F161" s="188" t="s">
        <v>2378</v>
      </c>
      <c r="G161" s="189" t="s">
        <v>166</v>
      </c>
      <c r="H161" s="190">
        <v>200</v>
      </c>
      <c r="I161" s="191"/>
      <c r="J161" s="192">
        <f t="shared" si="10"/>
        <v>0</v>
      </c>
      <c r="K161" s="188" t="s">
        <v>1</v>
      </c>
      <c r="L161" s="36"/>
      <c r="M161" s="193" t="s">
        <v>1</v>
      </c>
      <c r="N161" s="194" t="s">
        <v>42</v>
      </c>
      <c r="O161" s="68"/>
      <c r="P161" s="182">
        <f t="shared" si="11"/>
        <v>0</v>
      </c>
      <c r="Q161" s="182">
        <v>0</v>
      </c>
      <c r="R161" s="182">
        <f t="shared" si="12"/>
        <v>0</v>
      </c>
      <c r="S161" s="182">
        <v>0</v>
      </c>
      <c r="T161" s="18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585</v>
      </c>
      <c r="AT161" s="184" t="s">
        <v>597</v>
      </c>
      <c r="AU161" s="184" t="s">
        <v>84</v>
      </c>
      <c r="AY161" s="14" t="s">
        <v>168</v>
      </c>
      <c r="BE161" s="185">
        <f t="shared" si="14"/>
        <v>0</v>
      </c>
      <c r="BF161" s="185">
        <f t="shared" si="15"/>
        <v>0</v>
      </c>
      <c r="BG161" s="185">
        <f t="shared" si="16"/>
        <v>0</v>
      </c>
      <c r="BH161" s="185">
        <f t="shared" si="17"/>
        <v>0</v>
      </c>
      <c r="BI161" s="185">
        <f t="shared" si="18"/>
        <v>0</v>
      </c>
      <c r="BJ161" s="14" t="s">
        <v>84</v>
      </c>
      <c r="BK161" s="185">
        <f t="shared" si="19"/>
        <v>0</v>
      </c>
      <c r="BL161" s="14" t="s">
        <v>585</v>
      </c>
      <c r="BM161" s="184" t="s">
        <v>3657</v>
      </c>
    </row>
    <row r="162" spans="1:65" s="2" customFormat="1" ht="37.9" customHeight="1">
      <c r="A162" s="31"/>
      <c r="B162" s="32"/>
      <c r="C162" s="186" t="s">
        <v>318</v>
      </c>
      <c r="D162" s="186" t="s">
        <v>597</v>
      </c>
      <c r="E162" s="187" t="s">
        <v>3658</v>
      </c>
      <c r="F162" s="188" t="s">
        <v>3659</v>
      </c>
      <c r="G162" s="189" t="s">
        <v>166</v>
      </c>
      <c r="H162" s="190">
        <v>20</v>
      </c>
      <c r="I162" s="191"/>
      <c r="J162" s="192">
        <f t="shared" si="10"/>
        <v>0</v>
      </c>
      <c r="K162" s="188" t="s">
        <v>1</v>
      </c>
      <c r="L162" s="36"/>
      <c r="M162" s="193" t="s">
        <v>1</v>
      </c>
      <c r="N162" s="194" t="s">
        <v>42</v>
      </c>
      <c r="O162" s="68"/>
      <c r="P162" s="182">
        <f t="shared" si="11"/>
        <v>0</v>
      </c>
      <c r="Q162" s="182">
        <v>0</v>
      </c>
      <c r="R162" s="182">
        <f t="shared" si="12"/>
        <v>0</v>
      </c>
      <c r="S162" s="182">
        <v>0</v>
      </c>
      <c r="T162" s="183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585</v>
      </c>
      <c r="AT162" s="184" t="s">
        <v>597</v>
      </c>
      <c r="AU162" s="184" t="s">
        <v>84</v>
      </c>
      <c r="AY162" s="14" t="s">
        <v>168</v>
      </c>
      <c r="BE162" s="185">
        <f t="shared" si="14"/>
        <v>0</v>
      </c>
      <c r="BF162" s="185">
        <f t="shared" si="15"/>
        <v>0</v>
      </c>
      <c r="BG162" s="185">
        <f t="shared" si="16"/>
        <v>0</v>
      </c>
      <c r="BH162" s="185">
        <f t="shared" si="17"/>
        <v>0</v>
      </c>
      <c r="BI162" s="185">
        <f t="shared" si="18"/>
        <v>0</v>
      </c>
      <c r="BJ162" s="14" t="s">
        <v>84</v>
      </c>
      <c r="BK162" s="185">
        <f t="shared" si="19"/>
        <v>0</v>
      </c>
      <c r="BL162" s="14" t="s">
        <v>585</v>
      </c>
      <c r="BM162" s="184" t="s">
        <v>3660</v>
      </c>
    </row>
    <row r="163" spans="1:65" s="2" customFormat="1" ht="24.2" customHeight="1">
      <c r="A163" s="31"/>
      <c r="B163" s="32"/>
      <c r="C163" s="186" t="s">
        <v>326</v>
      </c>
      <c r="D163" s="186" t="s">
        <v>597</v>
      </c>
      <c r="E163" s="187" t="s">
        <v>2393</v>
      </c>
      <c r="F163" s="188" t="s">
        <v>2394</v>
      </c>
      <c r="G163" s="189" t="s">
        <v>166</v>
      </c>
      <c r="H163" s="190">
        <v>3</v>
      </c>
      <c r="I163" s="191"/>
      <c r="J163" s="192">
        <f t="shared" si="10"/>
        <v>0</v>
      </c>
      <c r="K163" s="188" t="s">
        <v>1</v>
      </c>
      <c r="L163" s="36"/>
      <c r="M163" s="193" t="s">
        <v>1</v>
      </c>
      <c r="N163" s="194" t="s">
        <v>42</v>
      </c>
      <c r="O163" s="68"/>
      <c r="P163" s="182">
        <f t="shared" si="11"/>
        <v>0</v>
      </c>
      <c r="Q163" s="182">
        <v>0</v>
      </c>
      <c r="R163" s="182">
        <f t="shared" si="12"/>
        <v>0</v>
      </c>
      <c r="S163" s="182">
        <v>0</v>
      </c>
      <c r="T163" s="183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585</v>
      </c>
      <c r="AT163" s="184" t="s">
        <v>597</v>
      </c>
      <c r="AU163" s="184" t="s">
        <v>84</v>
      </c>
      <c r="AY163" s="14" t="s">
        <v>168</v>
      </c>
      <c r="BE163" s="185">
        <f t="shared" si="14"/>
        <v>0</v>
      </c>
      <c r="BF163" s="185">
        <f t="shared" si="15"/>
        <v>0</v>
      </c>
      <c r="BG163" s="185">
        <f t="shared" si="16"/>
        <v>0</v>
      </c>
      <c r="BH163" s="185">
        <f t="shared" si="17"/>
        <v>0</v>
      </c>
      <c r="BI163" s="185">
        <f t="shared" si="18"/>
        <v>0</v>
      </c>
      <c r="BJ163" s="14" t="s">
        <v>84</v>
      </c>
      <c r="BK163" s="185">
        <f t="shared" si="19"/>
        <v>0</v>
      </c>
      <c r="BL163" s="14" t="s">
        <v>585</v>
      </c>
      <c r="BM163" s="184" t="s">
        <v>3661</v>
      </c>
    </row>
    <row r="164" spans="1:65" s="2" customFormat="1" ht="62.65" customHeight="1">
      <c r="A164" s="31"/>
      <c r="B164" s="32"/>
      <c r="C164" s="172" t="s">
        <v>330</v>
      </c>
      <c r="D164" s="172" t="s">
        <v>163</v>
      </c>
      <c r="E164" s="173" t="s">
        <v>2396</v>
      </c>
      <c r="F164" s="174" t="s">
        <v>2397</v>
      </c>
      <c r="G164" s="175" t="s">
        <v>166</v>
      </c>
      <c r="H164" s="176">
        <v>3</v>
      </c>
      <c r="I164" s="177"/>
      <c r="J164" s="178">
        <f t="shared" si="10"/>
        <v>0</v>
      </c>
      <c r="K164" s="174" t="s">
        <v>1</v>
      </c>
      <c r="L164" s="179"/>
      <c r="M164" s="180" t="s">
        <v>1</v>
      </c>
      <c r="N164" s="181" t="s">
        <v>42</v>
      </c>
      <c r="O164" s="68"/>
      <c r="P164" s="182">
        <f t="shared" si="11"/>
        <v>0</v>
      </c>
      <c r="Q164" s="182">
        <v>0</v>
      </c>
      <c r="R164" s="182">
        <f t="shared" si="12"/>
        <v>0</v>
      </c>
      <c r="S164" s="182">
        <v>0</v>
      </c>
      <c r="T164" s="183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213</v>
      </c>
      <c r="AT164" s="184" t="s">
        <v>163</v>
      </c>
      <c r="AU164" s="184" t="s">
        <v>84</v>
      </c>
      <c r="AY164" s="14" t="s">
        <v>168</v>
      </c>
      <c r="BE164" s="185">
        <f t="shared" si="14"/>
        <v>0</v>
      </c>
      <c r="BF164" s="185">
        <f t="shared" si="15"/>
        <v>0</v>
      </c>
      <c r="BG164" s="185">
        <f t="shared" si="16"/>
        <v>0</v>
      </c>
      <c r="BH164" s="185">
        <f t="shared" si="17"/>
        <v>0</v>
      </c>
      <c r="BI164" s="185">
        <f t="shared" si="18"/>
        <v>0</v>
      </c>
      <c r="BJ164" s="14" t="s">
        <v>84</v>
      </c>
      <c r="BK164" s="185">
        <f t="shared" si="19"/>
        <v>0</v>
      </c>
      <c r="BL164" s="14" t="s">
        <v>213</v>
      </c>
      <c r="BM164" s="184" t="s">
        <v>3662</v>
      </c>
    </row>
    <row r="165" spans="1:65" s="2" customFormat="1" ht="14.45" customHeight="1">
      <c r="A165" s="31"/>
      <c r="B165" s="32"/>
      <c r="C165" s="186" t="s">
        <v>334</v>
      </c>
      <c r="D165" s="186" t="s">
        <v>597</v>
      </c>
      <c r="E165" s="187" t="s">
        <v>1925</v>
      </c>
      <c r="F165" s="188" t="s">
        <v>1926</v>
      </c>
      <c r="G165" s="189" t="s">
        <v>166</v>
      </c>
      <c r="H165" s="190">
        <v>18</v>
      </c>
      <c r="I165" s="191"/>
      <c r="J165" s="192">
        <f t="shared" si="10"/>
        <v>0</v>
      </c>
      <c r="K165" s="188" t="s">
        <v>1</v>
      </c>
      <c r="L165" s="36"/>
      <c r="M165" s="193" t="s">
        <v>1</v>
      </c>
      <c r="N165" s="194" t="s">
        <v>42</v>
      </c>
      <c r="O165" s="68"/>
      <c r="P165" s="182">
        <f t="shared" si="11"/>
        <v>0</v>
      </c>
      <c r="Q165" s="182">
        <v>0</v>
      </c>
      <c r="R165" s="182">
        <f t="shared" si="12"/>
        <v>0</v>
      </c>
      <c r="S165" s="182">
        <v>0</v>
      </c>
      <c r="T165" s="183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4" t="s">
        <v>585</v>
      </c>
      <c r="AT165" s="184" t="s">
        <v>597</v>
      </c>
      <c r="AU165" s="184" t="s">
        <v>84</v>
      </c>
      <c r="AY165" s="14" t="s">
        <v>168</v>
      </c>
      <c r="BE165" s="185">
        <f t="shared" si="14"/>
        <v>0</v>
      </c>
      <c r="BF165" s="185">
        <f t="shared" si="15"/>
        <v>0</v>
      </c>
      <c r="BG165" s="185">
        <f t="shared" si="16"/>
        <v>0</v>
      </c>
      <c r="BH165" s="185">
        <f t="shared" si="17"/>
        <v>0</v>
      </c>
      <c r="BI165" s="185">
        <f t="shared" si="18"/>
        <v>0</v>
      </c>
      <c r="BJ165" s="14" t="s">
        <v>84</v>
      </c>
      <c r="BK165" s="185">
        <f t="shared" si="19"/>
        <v>0</v>
      </c>
      <c r="BL165" s="14" t="s">
        <v>585</v>
      </c>
      <c r="BM165" s="184" t="s">
        <v>3663</v>
      </c>
    </row>
    <row r="166" spans="1:65" s="2" customFormat="1" ht="14.45" customHeight="1">
      <c r="A166" s="31"/>
      <c r="B166" s="32"/>
      <c r="C166" s="186" t="s">
        <v>338</v>
      </c>
      <c r="D166" s="186" t="s">
        <v>597</v>
      </c>
      <c r="E166" s="187" t="s">
        <v>2541</v>
      </c>
      <c r="F166" s="188" t="s">
        <v>2542</v>
      </c>
      <c r="G166" s="189" t="s">
        <v>166</v>
      </c>
      <c r="H166" s="190">
        <v>6</v>
      </c>
      <c r="I166" s="191"/>
      <c r="J166" s="192">
        <f t="shared" si="10"/>
        <v>0</v>
      </c>
      <c r="K166" s="188" t="s">
        <v>1</v>
      </c>
      <c r="L166" s="36"/>
      <c r="M166" s="193" t="s">
        <v>1</v>
      </c>
      <c r="N166" s="194" t="s">
        <v>42</v>
      </c>
      <c r="O166" s="68"/>
      <c r="P166" s="182">
        <f t="shared" si="11"/>
        <v>0</v>
      </c>
      <c r="Q166" s="182">
        <v>0</v>
      </c>
      <c r="R166" s="182">
        <f t="shared" si="12"/>
        <v>0</v>
      </c>
      <c r="S166" s="182">
        <v>0</v>
      </c>
      <c r="T166" s="183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585</v>
      </c>
      <c r="AT166" s="184" t="s">
        <v>597</v>
      </c>
      <c r="AU166" s="184" t="s">
        <v>84</v>
      </c>
      <c r="AY166" s="14" t="s">
        <v>168</v>
      </c>
      <c r="BE166" s="185">
        <f t="shared" si="14"/>
        <v>0</v>
      </c>
      <c r="BF166" s="185">
        <f t="shared" si="15"/>
        <v>0</v>
      </c>
      <c r="BG166" s="185">
        <f t="shared" si="16"/>
        <v>0</v>
      </c>
      <c r="BH166" s="185">
        <f t="shared" si="17"/>
        <v>0</v>
      </c>
      <c r="BI166" s="185">
        <f t="shared" si="18"/>
        <v>0</v>
      </c>
      <c r="BJ166" s="14" t="s">
        <v>84</v>
      </c>
      <c r="BK166" s="185">
        <f t="shared" si="19"/>
        <v>0</v>
      </c>
      <c r="BL166" s="14" t="s">
        <v>585</v>
      </c>
      <c r="BM166" s="184" t="s">
        <v>3664</v>
      </c>
    </row>
    <row r="167" spans="1:65" s="2" customFormat="1" ht="14.45" customHeight="1">
      <c r="A167" s="31"/>
      <c r="B167" s="32"/>
      <c r="C167" s="186" t="s">
        <v>342</v>
      </c>
      <c r="D167" s="186" t="s">
        <v>597</v>
      </c>
      <c r="E167" s="187" t="s">
        <v>2544</v>
      </c>
      <c r="F167" s="188" t="s">
        <v>2545</v>
      </c>
      <c r="G167" s="189" t="s">
        <v>166</v>
      </c>
      <c r="H167" s="190">
        <v>6</v>
      </c>
      <c r="I167" s="191"/>
      <c r="J167" s="192">
        <f t="shared" si="10"/>
        <v>0</v>
      </c>
      <c r="K167" s="188" t="s">
        <v>1</v>
      </c>
      <c r="L167" s="36"/>
      <c r="M167" s="193" t="s">
        <v>1</v>
      </c>
      <c r="N167" s="194" t="s">
        <v>42</v>
      </c>
      <c r="O167" s="68"/>
      <c r="P167" s="182">
        <f t="shared" si="11"/>
        <v>0</v>
      </c>
      <c r="Q167" s="182">
        <v>0</v>
      </c>
      <c r="R167" s="182">
        <f t="shared" si="12"/>
        <v>0</v>
      </c>
      <c r="S167" s="182">
        <v>0</v>
      </c>
      <c r="T167" s="183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585</v>
      </c>
      <c r="AT167" s="184" t="s">
        <v>597</v>
      </c>
      <c r="AU167" s="184" t="s">
        <v>84</v>
      </c>
      <c r="AY167" s="14" t="s">
        <v>168</v>
      </c>
      <c r="BE167" s="185">
        <f t="shared" si="14"/>
        <v>0</v>
      </c>
      <c r="BF167" s="185">
        <f t="shared" si="15"/>
        <v>0</v>
      </c>
      <c r="BG167" s="185">
        <f t="shared" si="16"/>
        <v>0</v>
      </c>
      <c r="BH167" s="185">
        <f t="shared" si="17"/>
        <v>0</v>
      </c>
      <c r="BI167" s="185">
        <f t="shared" si="18"/>
        <v>0</v>
      </c>
      <c r="BJ167" s="14" t="s">
        <v>84</v>
      </c>
      <c r="BK167" s="185">
        <f t="shared" si="19"/>
        <v>0</v>
      </c>
      <c r="BL167" s="14" t="s">
        <v>585</v>
      </c>
      <c r="BM167" s="184" t="s">
        <v>3665</v>
      </c>
    </row>
    <row r="168" spans="1:65" s="2" customFormat="1" ht="24.2" customHeight="1">
      <c r="A168" s="31"/>
      <c r="B168" s="32"/>
      <c r="C168" s="186" t="s">
        <v>346</v>
      </c>
      <c r="D168" s="186" t="s">
        <v>597</v>
      </c>
      <c r="E168" s="187" t="s">
        <v>1485</v>
      </c>
      <c r="F168" s="188" t="s">
        <v>1486</v>
      </c>
      <c r="G168" s="189" t="s">
        <v>166</v>
      </c>
      <c r="H168" s="190">
        <v>5</v>
      </c>
      <c r="I168" s="191"/>
      <c r="J168" s="192">
        <f t="shared" si="10"/>
        <v>0</v>
      </c>
      <c r="K168" s="188" t="s">
        <v>1</v>
      </c>
      <c r="L168" s="36"/>
      <c r="M168" s="193" t="s">
        <v>1</v>
      </c>
      <c r="N168" s="194" t="s">
        <v>42</v>
      </c>
      <c r="O168" s="68"/>
      <c r="P168" s="182">
        <f t="shared" si="11"/>
        <v>0</v>
      </c>
      <c r="Q168" s="182">
        <v>0</v>
      </c>
      <c r="R168" s="182">
        <f t="shared" si="12"/>
        <v>0</v>
      </c>
      <c r="S168" s="182">
        <v>0</v>
      </c>
      <c r="T168" s="183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585</v>
      </c>
      <c r="AT168" s="184" t="s">
        <v>597</v>
      </c>
      <c r="AU168" s="184" t="s">
        <v>84</v>
      </c>
      <c r="AY168" s="14" t="s">
        <v>168</v>
      </c>
      <c r="BE168" s="185">
        <f t="shared" si="14"/>
        <v>0</v>
      </c>
      <c r="BF168" s="185">
        <f t="shared" si="15"/>
        <v>0</v>
      </c>
      <c r="BG168" s="185">
        <f t="shared" si="16"/>
        <v>0</v>
      </c>
      <c r="BH168" s="185">
        <f t="shared" si="17"/>
        <v>0</v>
      </c>
      <c r="BI168" s="185">
        <f t="shared" si="18"/>
        <v>0</v>
      </c>
      <c r="BJ168" s="14" t="s">
        <v>84</v>
      </c>
      <c r="BK168" s="185">
        <f t="shared" si="19"/>
        <v>0</v>
      </c>
      <c r="BL168" s="14" t="s">
        <v>585</v>
      </c>
      <c r="BM168" s="184" t="s">
        <v>3666</v>
      </c>
    </row>
    <row r="169" spans="1:65" s="2" customFormat="1" ht="24.2" customHeight="1">
      <c r="A169" s="31"/>
      <c r="B169" s="32"/>
      <c r="C169" s="186" t="s">
        <v>350</v>
      </c>
      <c r="D169" s="186" t="s">
        <v>597</v>
      </c>
      <c r="E169" s="187" t="s">
        <v>3667</v>
      </c>
      <c r="F169" s="188" t="s">
        <v>3668</v>
      </c>
      <c r="G169" s="189" t="s">
        <v>166</v>
      </c>
      <c r="H169" s="190">
        <v>2</v>
      </c>
      <c r="I169" s="191"/>
      <c r="J169" s="192">
        <f t="shared" si="10"/>
        <v>0</v>
      </c>
      <c r="K169" s="188" t="s">
        <v>1</v>
      </c>
      <c r="L169" s="36"/>
      <c r="M169" s="193" t="s">
        <v>1</v>
      </c>
      <c r="N169" s="194" t="s">
        <v>42</v>
      </c>
      <c r="O169" s="68"/>
      <c r="P169" s="182">
        <f t="shared" si="11"/>
        <v>0</v>
      </c>
      <c r="Q169" s="182">
        <v>0</v>
      </c>
      <c r="R169" s="182">
        <f t="shared" si="12"/>
        <v>0</v>
      </c>
      <c r="S169" s="182">
        <v>0</v>
      </c>
      <c r="T169" s="183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585</v>
      </c>
      <c r="AT169" s="184" t="s">
        <v>597</v>
      </c>
      <c r="AU169" s="184" t="s">
        <v>84</v>
      </c>
      <c r="AY169" s="14" t="s">
        <v>168</v>
      </c>
      <c r="BE169" s="185">
        <f t="shared" si="14"/>
        <v>0</v>
      </c>
      <c r="BF169" s="185">
        <f t="shared" si="15"/>
        <v>0</v>
      </c>
      <c r="BG169" s="185">
        <f t="shared" si="16"/>
        <v>0</v>
      </c>
      <c r="BH169" s="185">
        <f t="shared" si="17"/>
        <v>0</v>
      </c>
      <c r="BI169" s="185">
        <f t="shared" si="18"/>
        <v>0</v>
      </c>
      <c r="BJ169" s="14" t="s">
        <v>84</v>
      </c>
      <c r="BK169" s="185">
        <f t="shared" si="19"/>
        <v>0</v>
      </c>
      <c r="BL169" s="14" t="s">
        <v>585</v>
      </c>
      <c r="BM169" s="184" t="s">
        <v>3669</v>
      </c>
    </row>
    <row r="170" spans="1:65" s="2" customFormat="1" ht="14.45" customHeight="1">
      <c r="A170" s="31"/>
      <c r="B170" s="32"/>
      <c r="C170" s="186" t="s">
        <v>354</v>
      </c>
      <c r="D170" s="186" t="s">
        <v>597</v>
      </c>
      <c r="E170" s="187" t="s">
        <v>2677</v>
      </c>
      <c r="F170" s="188" t="s">
        <v>2678</v>
      </c>
      <c r="G170" s="189" t="s">
        <v>166</v>
      </c>
      <c r="H170" s="190">
        <v>1</v>
      </c>
      <c r="I170" s="191"/>
      <c r="J170" s="192">
        <f t="shared" si="10"/>
        <v>0</v>
      </c>
      <c r="K170" s="188" t="s">
        <v>1</v>
      </c>
      <c r="L170" s="36"/>
      <c r="M170" s="193" t="s">
        <v>1</v>
      </c>
      <c r="N170" s="194" t="s">
        <v>42</v>
      </c>
      <c r="O170" s="68"/>
      <c r="P170" s="182">
        <f t="shared" si="11"/>
        <v>0</v>
      </c>
      <c r="Q170" s="182">
        <v>0</v>
      </c>
      <c r="R170" s="182">
        <f t="shared" si="12"/>
        <v>0</v>
      </c>
      <c r="S170" s="182">
        <v>0</v>
      </c>
      <c r="T170" s="183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585</v>
      </c>
      <c r="AT170" s="184" t="s">
        <v>597</v>
      </c>
      <c r="AU170" s="184" t="s">
        <v>84</v>
      </c>
      <c r="AY170" s="14" t="s">
        <v>168</v>
      </c>
      <c r="BE170" s="185">
        <f t="shared" si="14"/>
        <v>0</v>
      </c>
      <c r="BF170" s="185">
        <f t="shared" si="15"/>
        <v>0</v>
      </c>
      <c r="BG170" s="185">
        <f t="shared" si="16"/>
        <v>0</v>
      </c>
      <c r="BH170" s="185">
        <f t="shared" si="17"/>
        <v>0</v>
      </c>
      <c r="BI170" s="185">
        <f t="shared" si="18"/>
        <v>0</v>
      </c>
      <c r="BJ170" s="14" t="s">
        <v>84</v>
      </c>
      <c r="BK170" s="185">
        <f t="shared" si="19"/>
        <v>0</v>
      </c>
      <c r="BL170" s="14" t="s">
        <v>585</v>
      </c>
      <c r="BM170" s="184" t="s">
        <v>3670</v>
      </c>
    </row>
    <row r="171" spans="1:65" s="2" customFormat="1" ht="14.45" customHeight="1">
      <c r="A171" s="31"/>
      <c r="B171" s="32"/>
      <c r="C171" s="186" t="s">
        <v>358</v>
      </c>
      <c r="D171" s="186" t="s">
        <v>597</v>
      </c>
      <c r="E171" s="187" t="s">
        <v>2719</v>
      </c>
      <c r="F171" s="188" t="s">
        <v>2720</v>
      </c>
      <c r="G171" s="189" t="s">
        <v>166</v>
      </c>
      <c r="H171" s="190">
        <v>2</v>
      </c>
      <c r="I171" s="191"/>
      <c r="J171" s="192">
        <f t="shared" si="10"/>
        <v>0</v>
      </c>
      <c r="K171" s="188" t="s">
        <v>1</v>
      </c>
      <c r="L171" s="36"/>
      <c r="M171" s="193" t="s">
        <v>1</v>
      </c>
      <c r="N171" s="194" t="s">
        <v>42</v>
      </c>
      <c r="O171" s="68"/>
      <c r="P171" s="182">
        <f t="shared" si="11"/>
        <v>0</v>
      </c>
      <c r="Q171" s="182">
        <v>0</v>
      </c>
      <c r="R171" s="182">
        <f t="shared" si="12"/>
        <v>0</v>
      </c>
      <c r="S171" s="182">
        <v>0</v>
      </c>
      <c r="T171" s="183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585</v>
      </c>
      <c r="AT171" s="184" t="s">
        <v>597</v>
      </c>
      <c r="AU171" s="184" t="s">
        <v>84</v>
      </c>
      <c r="AY171" s="14" t="s">
        <v>168</v>
      </c>
      <c r="BE171" s="185">
        <f t="shared" si="14"/>
        <v>0</v>
      </c>
      <c r="BF171" s="185">
        <f t="shared" si="15"/>
        <v>0</v>
      </c>
      <c r="BG171" s="185">
        <f t="shared" si="16"/>
        <v>0</v>
      </c>
      <c r="BH171" s="185">
        <f t="shared" si="17"/>
        <v>0</v>
      </c>
      <c r="BI171" s="185">
        <f t="shared" si="18"/>
        <v>0</v>
      </c>
      <c r="BJ171" s="14" t="s">
        <v>84</v>
      </c>
      <c r="BK171" s="185">
        <f t="shared" si="19"/>
        <v>0</v>
      </c>
      <c r="BL171" s="14" t="s">
        <v>585</v>
      </c>
      <c r="BM171" s="184" t="s">
        <v>3671</v>
      </c>
    </row>
    <row r="172" spans="1:65" s="2" customFormat="1" ht="14.45" customHeight="1">
      <c r="A172" s="31"/>
      <c r="B172" s="32"/>
      <c r="C172" s="186" t="s">
        <v>14</v>
      </c>
      <c r="D172" s="186" t="s">
        <v>597</v>
      </c>
      <c r="E172" s="187" t="s">
        <v>2722</v>
      </c>
      <c r="F172" s="188" t="s">
        <v>2723</v>
      </c>
      <c r="G172" s="189" t="s">
        <v>166</v>
      </c>
      <c r="H172" s="190">
        <v>2</v>
      </c>
      <c r="I172" s="191"/>
      <c r="J172" s="192">
        <f t="shared" si="10"/>
        <v>0</v>
      </c>
      <c r="K172" s="188" t="s">
        <v>1</v>
      </c>
      <c r="L172" s="36"/>
      <c r="M172" s="193" t="s">
        <v>1</v>
      </c>
      <c r="N172" s="194" t="s">
        <v>42</v>
      </c>
      <c r="O172" s="68"/>
      <c r="P172" s="182">
        <f t="shared" si="11"/>
        <v>0</v>
      </c>
      <c r="Q172" s="182">
        <v>0</v>
      </c>
      <c r="R172" s="182">
        <f t="shared" si="12"/>
        <v>0</v>
      </c>
      <c r="S172" s="182">
        <v>0</v>
      </c>
      <c r="T172" s="183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585</v>
      </c>
      <c r="AT172" s="184" t="s">
        <v>597</v>
      </c>
      <c r="AU172" s="184" t="s">
        <v>84</v>
      </c>
      <c r="AY172" s="14" t="s">
        <v>168</v>
      </c>
      <c r="BE172" s="185">
        <f t="shared" si="14"/>
        <v>0</v>
      </c>
      <c r="BF172" s="185">
        <f t="shared" si="15"/>
        <v>0</v>
      </c>
      <c r="BG172" s="185">
        <f t="shared" si="16"/>
        <v>0</v>
      </c>
      <c r="BH172" s="185">
        <f t="shared" si="17"/>
        <v>0</v>
      </c>
      <c r="BI172" s="185">
        <f t="shared" si="18"/>
        <v>0</v>
      </c>
      <c r="BJ172" s="14" t="s">
        <v>84</v>
      </c>
      <c r="BK172" s="185">
        <f t="shared" si="19"/>
        <v>0</v>
      </c>
      <c r="BL172" s="14" t="s">
        <v>585</v>
      </c>
      <c r="BM172" s="184" t="s">
        <v>3672</v>
      </c>
    </row>
    <row r="173" spans="1:65" s="2" customFormat="1" ht="14.45" customHeight="1">
      <c r="A173" s="31"/>
      <c r="B173" s="32"/>
      <c r="C173" s="186" t="s">
        <v>365</v>
      </c>
      <c r="D173" s="186" t="s">
        <v>597</v>
      </c>
      <c r="E173" s="187" t="s">
        <v>2725</v>
      </c>
      <c r="F173" s="188" t="s">
        <v>2726</v>
      </c>
      <c r="G173" s="189" t="s">
        <v>166</v>
      </c>
      <c r="H173" s="190">
        <v>2</v>
      </c>
      <c r="I173" s="191"/>
      <c r="J173" s="192">
        <f t="shared" si="10"/>
        <v>0</v>
      </c>
      <c r="K173" s="188" t="s">
        <v>1</v>
      </c>
      <c r="L173" s="36"/>
      <c r="M173" s="193" t="s">
        <v>1</v>
      </c>
      <c r="N173" s="194" t="s">
        <v>42</v>
      </c>
      <c r="O173" s="68"/>
      <c r="P173" s="182">
        <f t="shared" si="11"/>
        <v>0</v>
      </c>
      <c r="Q173" s="182">
        <v>0</v>
      </c>
      <c r="R173" s="182">
        <f t="shared" si="12"/>
        <v>0</v>
      </c>
      <c r="S173" s="182">
        <v>0</v>
      </c>
      <c r="T173" s="183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585</v>
      </c>
      <c r="AT173" s="184" t="s">
        <v>597</v>
      </c>
      <c r="AU173" s="184" t="s">
        <v>84</v>
      </c>
      <c r="AY173" s="14" t="s">
        <v>168</v>
      </c>
      <c r="BE173" s="185">
        <f t="shared" si="14"/>
        <v>0</v>
      </c>
      <c r="BF173" s="185">
        <f t="shared" si="15"/>
        <v>0</v>
      </c>
      <c r="BG173" s="185">
        <f t="shared" si="16"/>
        <v>0</v>
      </c>
      <c r="BH173" s="185">
        <f t="shared" si="17"/>
        <v>0</v>
      </c>
      <c r="BI173" s="185">
        <f t="shared" si="18"/>
        <v>0</v>
      </c>
      <c r="BJ173" s="14" t="s">
        <v>84</v>
      </c>
      <c r="BK173" s="185">
        <f t="shared" si="19"/>
        <v>0</v>
      </c>
      <c r="BL173" s="14" t="s">
        <v>585</v>
      </c>
      <c r="BM173" s="184" t="s">
        <v>3673</v>
      </c>
    </row>
    <row r="174" spans="1:65" s="2" customFormat="1" ht="14.45" customHeight="1">
      <c r="A174" s="31"/>
      <c r="B174" s="32"/>
      <c r="C174" s="186" t="s">
        <v>369</v>
      </c>
      <c r="D174" s="186" t="s">
        <v>597</v>
      </c>
      <c r="E174" s="187" t="s">
        <v>2728</v>
      </c>
      <c r="F174" s="188" t="s">
        <v>2729</v>
      </c>
      <c r="G174" s="189" t="s">
        <v>166</v>
      </c>
      <c r="H174" s="190">
        <v>2</v>
      </c>
      <c r="I174" s="191"/>
      <c r="J174" s="192">
        <f t="shared" si="10"/>
        <v>0</v>
      </c>
      <c r="K174" s="188" t="s">
        <v>1</v>
      </c>
      <c r="L174" s="36"/>
      <c r="M174" s="193" t="s">
        <v>1</v>
      </c>
      <c r="N174" s="194" t="s">
        <v>42</v>
      </c>
      <c r="O174" s="68"/>
      <c r="P174" s="182">
        <f t="shared" si="11"/>
        <v>0</v>
      </c>
      <c r="Q174" s="182">
        <v>0</v>
      </c>
      <c r="R174" s="182">
        <f t="shared" si="12"/>
        <v>0</v>
      </c>
      <c r="S174" s="182">
        <v>0</v>
      </c>
      <c r="T174" s="183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585</v>
      </c>
      <c r="AT174" s="184" t="s">
        <v>597</v>
      </c>
      <c r="AU174" s="184" t="s">
        <v>84</v>
      </c>
      <c r="AY174" s="14" t="s">
        <v>168</v>
      </c>
      <c r="BE174" s="185">
        <f t="shared" si="14"/>
        <v>0</v>
      </c>
      <c r="BF174" s="185">
        <f t="shared" si="15"/>
        <v>0</v>
      </c>
      <c r="BG174" s="185">
        <f t="shared" si="16"/>
        <v>0</v>
      </c>
      <c r="BH174" s="185">
        <f t="shared" si="17"/>
        <v>0</v>
      </c>
      <c r="BI174" s="185">
        <f t="shared" si="18"/>
        <v>0</v>
      </c>
      <c r="BJ174" s="14" t="s">
        <v>84</v>
      </c>
      <c r="BK174" s="185">
        <f t="shared" si="19"/>
        <v>0</v>
      </c>
      <c r="BL174" s="14" t="s">
        <v>585</v>
      </c>
      <c r="BM174" s="184" t="s">
        <v>3674</v>
      </c>
    </row>
    <row r="175" spans="1:65" s="2" customFormat="1" ht="24.2" customHeight="1">
      <c r="A175" s="31"/>
      <c r="B175" s="32"/>
      <c r="C175" s="186" t="s">
        <v>373</v>
      </c>
      <c r="D175" s="186" t="s">
        <v>597</v>
      </c>
      <c r="E175" s="187" t="s">
        <v>2752</v>
      </c>
      <c r="F175" s="188" t="s">
        <v>2753</v>
      </c>
      <c r="G175" s="189" t="s">
        <v>166</v>
      </c>
      <c r="H175" s="190">
        <v>3</v>
      </c>
      <c r="I175" s="191"/>
      <c r="J175" s="192">
        <f t="shared" si="10"/>
        <v>0</v>
      </c>
      <c r="K175" s="188" t="s">
        <v>1</v>
      </c>
      <c r="L175" s="36"/>
      <c r="M175" s="193" t="s">
        <v>1</v>
      </c>
      <c r="N175" s="194" t="s">
        <v>42</v>
      </c>
      <c r="O175" s="68"/>
      <c r="P175" s="182">
        <f t="shared" si="11"/>
        <v>0</v>
      </c>
      <c r="Q175" s="182">
        <v>0</v>
      </c>
      <c r="R175" s="182">
        <f t="shared" si="12"/>
        <v>0</v>
      </c>
      <c r="S175" s="182">
        <v>0</v>
      </c>
      <c r="T175" s="183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585</v>
      </c>
      <c r="AT175" s="184" t="s">
        <v>597</v>
      </c>
      <c r="AU175" s="184" t="s">
        <v>84</v>
      </c>
      <c r="AY175" s="14" t="s">
        <v>168</v>
      </c>
      <c r="BE175" s="185">
        <f t="shared" si="14"/>
        <v>0</v>
      </c>
      <c r="BF175" s="185">
        <f t="shared" si="15"/>
        <v>0</v>
      </c>
      <c r="BG175" s="185">
        <f t="shared" si="16"/>
        <v>0</v>
      </c>
      <c r="BH175" s="185">
        <f t="shared" si="17"/>
        <v>0</v>
      </c>
      <c r="BI175" s="185">
        <f t="shared" si="18"/>
        <v>0</v>
      </c>
      <c r="BJ175" s="14" t="s">
        <v>84</v>
      </c>
      <c r="BK175" s="185">
        <f t="shared" si="19"/>
        <v>0</v>
      </c>
      <c r="BL175" s="14" t="s">
        <v>585</v>
      </c>
      <c r="BM175" s="184" t="s">
        <v>3675</v>
      </c>
    </row>
    <row r="176" spans="1:65" s="2" customFormat="1" ht="24.2" customHeight="1">
      <c r="A176" s="31"/>
      <c r="B176" s="32"/>
      <c r="C176" s="186" t="s">
        <v>377</v>
      </c>
      <c r="D176" s="186" t="s">
        <v>597</v>
      </c>
      <c r="E176" s="187" t="s">
        <v>3676</v>
      </c>
      <c r="F176" s="188" t="s">
        <v>3677</v>
      </c>
      <c r="G176" s="189" t="s">
        <v>166</v>
      </c>
      <c r="H176" s="190">
        <v>4</v>
      </c>
      <c r="I176" s="191"/>
      <c r="J176" s="192">
        <f t="shared" si="10"/>
        <v>0</v>
      </c>
      <c r="K176" s="188" t="s">
        <v>1</v>
      </c>
      <c r="L176" s="36"/>
      <c r="M176" s="193" t="s">
        <v>1</v>
      </c>
      <c r="N176" s="194" t="s">
        <v>42</v>
      </c>
      <c r="O176" s="68"/>
      <c r="P176" s="182">
        <f t="shared" si="11"/>
        <v>0</v>
      </c>
      <c r="Q176" s="182">
        <v>0</v>
      </c>
      <c r="R176" s="182">
        <f t="shared" si="12"/>
        <v>0</v>
      </c>
      <c r="S176" s="182">
        <v>0</v>
      </c>
      <c r="T176" s="183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585</v>
      </c>
      <c r="AT176" s="184" t="s">
        <v>597</v>
      </c>
      <c r="AU176" s="184" t="s">
        <v>84</v>
      </c>
      <c r="AY176" s="14" t="s">
        <v>168</v>
      </c>
      <c r="BE176" s="185">
        <f t="shared" si="14"/>
        <v>0</v>
      </c>
      <c r="BF176" s="185">
        <f t="shared" si="15"/>
        <v>0</v>
      </c>
      <c r="BG176" s="185">
        <f t="shared" si="16"/>
        <v>0</v>
      </c>
      <c r="BH176" s="185">
        <f t="shared" si="17"/>
        <v>0</v>
      </c>
      <c r="BI176" s="185">
        <f t="shared" si="18"/>
        <v>0</v>
      </c>
      <c r="BJ176" s="14" t="s">
        <v>84</v>
      </c>
      <c r="BK176" s="185">
        <f t="shared" si="19"/>
        <v>0</v>
      </c>
      <c r="BL176" s="14" t="s">
        <v>585</v>
      </c>
      <c r="BM176" s="184" t="s">
        <v>3678</v>
      </c>
    </row>
    <row r="177" spans="1:65" s="2" customFormat="1" ht="24.2" customHeight="1">
      <c r="A177" s="31"/>
      <c r="B177" s="32"/>
      <c r="C177" s="186" t="s">
        <v>381</v>
      </c>
      <c r="D177" s="186" t="s">
        <v>597</v>
      </c>
      <c r="E177" s="187" t="s">
        <v>2767</v>
      </c>
      <c r="F177" s="188" t="s">
        <v>2768</v>
      </c>
      <c r="G177" s="189" t="s">
        <v>166</v>
      </c>
      <c r="H177" s="190">
        <v>56</v>
      </c>
      <c r="I177" s="191"/>
      <c r="J177" s="192">
        <f t="shared" si="10"/>
        <v>0</v>
      </c>
      <c r="K177" s="188" t="s">
        <v>1</v>
      </c>
      <c r="L177" s="36"/>
      <c r="M177" s="193" t="s">
        <v>1</v>
      </c>
      <c r="N177" s="194" t="s">
        <v>42</v>
      </c>
      <c r="O177" s="68"/>
      <c r="P177" s="182">
        <f t="shared" si="11"/>
        <v>0</v>
      </c>
      <c r="Q177" s="182">
        <v>0</v>
      </c>
      <c r="R177" s="182">
        <f t="shared" si="12"/>
        <v>0</v>
      </c>
      <c r="S177" s="182">
        <v>0</v>
      </c>
      <c r="T177" s="183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585</v>
      </c>
      <c r="AT177" s="184" t="s">
        <v>597</v>
      </c>
      <c r="AU177" s="184" t="s">
        <v>84</v>
      </c>
      <c r="AY177" s="14" t="s">
        <v>168</v>
      </c>
      <c r="BE177" s="185">
        <f t="shared" si="14"/>
        <v>0</v>
      </c>
      <c r="BF177" s="185">
        <f t="shared" si="15"/>
        <v>0</v>
      </c>
      <c r="BG177" s="185">
        <f t="shared" si="16"/>
        <v>0</v>
      </c>
      <c r="BH177" s="185">
        <f t="shared" si="17"/>
        <v>0</v>
      </c>
      <c r="BI177" s="185">
        <f t="shared" si="18"/>
        <v>0</v>
      </c>
      <c r="BJ177" s="14" t="s">
        <v>84</v>
      </c>
      <c r="BK177" s="185">
        <f t="shared" si="19"/>
        <v>0</v>
      </c>
      <c r="BL177" s="14" t="s">
        <v>585</v>
      </c>
      <c r="BM177" s="184" t="s">
        <v>3679</v>
      </c>
    </row>
    <row r="178" spans="1:65" s="2" customFormat="1" ht="24.2" customHeight="1">
      <c r="A178" s="31"/>
      <c r="B178" s="32"/>
      <c r="C178" s="186" t="s">
        <v>385</v>
      </c>
      <c r="D178" s="186" t="s">
        <v>597</v>
      </c>
      <c r="E178" s="187" t="s">
        <v>3680</v>
      </c>
      <c r="F178" s="188" t="s">
        <v>3681</v>
      </c>
      <c r="G178" s="189" t="s">
        <v>166</v>
      </c>
      <c r="H178" s="190">
        <v>25</v>
      </c>
      <c r="I178" s="191"/>
      <c r="J178" s="192">
        <f t="shared" si="10"/>
        <v>0</v>
      </c>
      <c r="K178" s="188" t="s">
        <v>1</v>
      </c>
      <c r="L178" s="36"/>
      <c r="M178" s="193" t="s">
        <v>1</v>
      </c>
      <c r="N178" s="194" t="s">
        <v>42</v>
      </c>
      <c r="O178" s="68"/>
      <c r="P178" s="182">
        <f t="shared" si="11"/>
        <v>0</v>
      </c>
      <c r="Q178" s="182">
        <v>0</v>
      </c>
      <c r="R178" s="182">
        <f t="shared" si="12"/>
        <v>0</v>
      </c>
      <c r="S178" s="182">
        <v>0</v>
      </c>
      <c r="T178" s="183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585</v>
      </c>
      <c r="AT178" s="184" t="s">
        <v>597</v>
      </c>
      <c r="AU178" s="184" t="s">
        <v>84</v>
      </c>
      <c r="AY178" s="14" t="s">
        <v>168</v>
      </c>
      <c r="BE178" s="185">
        <f t="shared" si="14"/>
        <v>0</v>
      </c>
      <c r="BF178" s="185">
        <f t="shared" si="15"/>
        <v>0</v>
      </c>
      <c r="BG178" s="185">
        <f t="shared" si="16"/>
        <v>0</v>
      </c>
      <c r="BH178" s="185">
        <f t="shared" si="17"/>
        <v>0</v>
      </c>
      <c r="BI178" s="185">
        <f t="shared" si="18"/>
        <v>0</v>
      </c>
      <c r="BJ178" s="14" t="s">
        <v>84</v>
      </c>
      <c r="BK178" s="185">
        <f t="shared" si="19"/>
        <v>0</v>
      </c>
      <c r="BL178" s="14" t="s">
        <v>585</v>
      </c>
      <c r="BM178" s="184" t="s">
        <v>3682</v>
      </c>
    </row>
    <row r="179" spans="1:65" s="2" customFormat="1" ht="24.2" customHeight="1">
      <c r="A179" s="31"/>
      <c r="B179" s="32"/>
      <c r="C179" s="186" t="s">
        <v>389</v>
      </c>
      <c r="D179" s="186" t="s">
        <v>597</v>
      </c>
      <c r="E179" s="187" t="s">
        <v>3683</v>
      </c>
      <c r="F179" s="188" t="s">
        <v>3684</v>
      </c>
      <c r="G179" s="189" t="s">
        <v>166</v>
      </c>
      <c r="H179" s="190">
        <v>12</v>
      </c>
      <c r="I179" s="191"/>
      <c r="J179" s="192">
        <f t="shared" si="10"/>
        <v>0</v>
      </c>
      <c r="K179" s="188" t="s">
        <v>1</v>
      </c>
      <c r="L179" s="36"/>
      <c r="M179" s="193" t="s">
        <v>1</v>
      </c>
      <c r="N179" s="194" t="s">
        <v>42</v>
      </c>
      <c r="O179" s="68"/>
      <c r="P179" s="182">
        <f t="shared" si="11"/>
        <v>0</v>
      </c>
      <c r="Q179" s="182">
        <v>0</v>
      </c>
      <c r="R179" s="182">
        <f t="shared" si="12"/>
        <v>0</v>
      </c>
      <c r="S179" s="182">
        <v>0</v>
      </c>
      <c r="T179" s="183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585</v>
      </c>
      <c r="AT179" s="184" t="s">
        <v>597</v>
      </c>
      <c r="AU179" s="184" t="s">
        <v>84</v>
      </c>
      <c r="AY179" s="14" t="s">
        <v>168</v>
      </c>
      <c r="BE179" s="185">
        <f t="shared" si="14"/>
        <v>0</v>
      </c>
      <c r="BF179" s="185">
        <f t="shared" si="15"/>
        <v>0</v>
      </c>
      <c r="BG179" s="185">
        <f t="shared" si="16"/>
        <v>0</v>
      </c>
      <c r="BH179" s="185">
        <f t="shared" si="17"/>
        <v>0</v>
      </c>
      <c r="BI179" s="185">
        <f t="shared" si="18"/>
        <v>0</v>
      </c>
      <c r="BJ179" s="14" t="s">
        <v>84</v>
      </c>
      <c r="BK179" s="185">
        <f t="shared" si="19"/>
        <v>0</v>
      </c>
      <c r="BL179" s="14" t="s">
        <v>585</v>
      </c>
      <c r="BM179" s="184" t="s">
        <v>3685</v>
      </c>
    </row>
    <row r="180" spans="1:65" s="2" customFormat="1" ht="24.2" customHeight="1">
      <c r="A180" s="31"/>
      <c r="B180" s="32"/>
      <c r="C180" s="186" t="s">
        <v>393</v>
      </c>
      <c r="D180" s="186" t="s">
        <v>597</v>
      </c>
      <c r="E180" s="187" t="s">
        <v>2779</v>
      </c>
      <c r="F180" s="188" t="s">
        <v>2780</v>
      </c>
      <c r="G180" s="189" t="s">
        <v>166</v>
      </c>
      <c r="H180" s="190">
        <v>4</v>
      </c>
      <c r="I180" s="191"/>
      <c r="J180" s="192">
        <f t="shared" si="10"/>
        <v>0</v>
      </c>
      <c r="K180" s="188" t="s">
        <v>1</v>
      </c>
      <c r="L180" s="36"/>
      <c r="M180" s="193" t="s">
        <v>1</v>
      </c>
      <c r="N180" s="194" t="s">
        <v>42</v>
      </c>
      <c r="O180" s="68"/>
      <c r="P180" s="182">
        <f t="shared" si="11"/>
        <v>0</v>
      </c>
      <c r="Q180" s="182">
        <v>0</v>
      </c>
      <c r="R180" s="182">
        <f t="shared" si="12"/>
        <v>0</v>
      </c>
      <c r="S180" s="182">
        <v>0</v>
      </c>
      <c r="T180" s="183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585</v>
      </c>
      <c r="AT180" s="184" t="s">
        <v>597</v>
      </c>
      <c r="AU180" s="184" t="s">
        <v>84</v>
      </c>
      <c r="AY180" s="14" t="s">
        <v>168</v>
      </c>
      <c r="BE180" s="185">
        <f t="shared" si="14"/>
        <v>0</v>
      </c>
      <c r="BF180" s="185">
        <f t="shared" si="15"/>
        <v>0</v>
      </c>
      <c r="BG180" s="185">
        <f t="shared" si="16"/>
        <v>0</v>
      </c>
      <c r="BH180" s="185">
        <f t="shared" si="17"/>
        <v>0</v>
      </c>
      <c r="BI180" s="185">
        <f t="shared" si="18"/>
        <v>0</v>
      </c>
      <c r="BJ180" s="14" t="s">
        <v>84</v>
      </c>
      <c r="BK180" s="185">
        <f t="shared" si="19"/>
        <v>0</v>
      </c>
      <c r="BL180" s="14" t="s">
        <v>585</v>
      </c>
      <c r="BM180" s="184" t="s">
        <v>3686</v>
      </c>
    </row>
    <row r="181" spans="1:65" s="2" customFormat="1" ht="14.45" customHeight="1">
      <c r="A181" s="31"/>
      <c r="B181" s="32"/>
      <c r="C181" s="186" t="s">
        <v>397</v>
      </c>
      <c r="D181" s="186" t="s">
        <v>597</v>
      </c>
      <c r="E181" s="187" t="s">
        <v>3687</v>
      </c>
      <c r="F181" s="188" t="s">
        <v>3688</v>
      </c>
      <c r="G181" s="189" t="s">
        <v>166</v>
      </c>
      <c r="H181" s="190">
        <v>3</v>
      </c>
      <c r="I181" s="191"/>
      <c r="J181" s="192">
        <f t="shared" si="10"/>
        <v>0</v>
      </c>
      <c r="K181" s="188" t="s">
        <v>1</v>
      </c>
      <c r="L181" s="36"/>
      <c r="M181" s="193" t="s">
        <v>1</v>
      </c>
      <c r="N181" s="194" t="s">
        <v>42</v>
      </c>
      <c r="O181" s="68"/>
      <c r="P181" s="182">
        <f t="shared" si="11"/>
        <v>0</v>
      </c>
      <c r="Q181" s="182">
        <v>0</v>
      </c>
      <c r="R181" s="182">
        <f t="shared" si="12"/>
        <v>0</v>
      </c>
      <c r="S181" s="182">
        <v>0</v>
      </c>
      <c r="T181" s="183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4" t="s">
        <v>585</v>
      </c>
      <c r="AT181" s="184" t="s">
        <v>597</v>
      </c>
      <c r="AU181" s="184" t="s">
        <v>84</v>
      </c>
      <c r="AY181" s="14" t="s">
        <v>168</v>
      </c>
      <c r="BE181" s="185">
        <f t="shared" si="14"/>
        <v>0</v>
      </c>
      <c r="BF181" s="185">
        <f t="shared" si="15"/>
        <v>0</v>
      </c>
      <c r="BG181" s="185">
        <f t="shared" si="16"/>
        <v>0</v>
      </c>
      <c r="BH181" s="185">
        <f t="shared" si="17"/>
        <v>0</v>
      </c>
      <c r="BI181" s="185">
        <f t="shared" si="18"/>
        <v>0</v>
      </c>
      <c r="BJ181" s="14" t="s">
        <v>84</v>
      </c>
      <c r="BK181" s="185">
        <f t="shared" si="19"/>
        <v>0</v>
      </c>
      <c r="BL181" s="14" t="s">
        <v>585</v>
      </c>
      <c r="BM181" s="184" t="s">
        <v>3689</v>
      </c>
    </row>
    <row r="182" spans="1:65" s="2" customFormat="1" ht="14.45" customHeight="1">
      <c r="A182" s="31"/>
      <c r="B182" s="32"/>
      <c r="C182" s="186" t="s">
        <v>401</v>
      </c>
      <c r="D182" s="186" t="s">
        <v>597</v>
      </c>
      <c r="E182" s="187" t="s">
        <v>3690</v>
      </c>
      <c r="F182" s="188" t="s">
        <v>3691</v>
      </c>
      <c r="G182" s="189" t="s">
        <v>166</v>
      </c>
      <c r="H182" s="190">
        <v>3</v>
      </c>
      <c r="I182" s="191"/>
      <c r="J182" s="192">
        <f t="shared" si="10"/>
        <v>0</v>
      </c>
      <c r="K182" s="188" t="s">
        <v>1</v>
      </c>
      <c r="L182" s="36"/>
      <c r="M182" s="193" t="s">
        <v>1</v>
      </c>
      <c r="N182" s="194" t="s">
        <v>42</v>
      </c>
      <c r="O182" s="68"/>
      <c r="P182" s="182">
        <f t="shared" si="11"/>
        <v>0</v>
      </c>
      <c r="Q182" s="182">
        <v>0</v>
      </c>
      <c r="R182" s="182">
        <f t="shared" si="12"/>
        <v>0</v>
      </c>
      <c r="S182" s="182">
        <v>0</v>
      </c>
      <c r="T182" s="183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585</v>
      </c>
      <c r="AT182" s="184" t="s">
        <v>597</v>
      </c>
      <c r="AU182" s="184" t="s">
        <v>84</v>
      </c>
      <c r="AY182" s="14" t="s">
        <v>168</v>
      </c>
      <c r="BE182" s="185">
        <f t="shared" si="14"/>
        <v>0</v>
      </c>
      <c r="BF182" s="185">
        <f t="shared" si="15"/>
        <v>0</v>
      </c>
      <c r="BG182" s="185">
        <f t="shared" si="16"/>
        <v>0</v>
      </c>
      <c r="BH182" s="185">
        <f t="shared" si="17"/>
        <v>0</v>
      </c>
      <c r="BI182" s="185">
        <f t="shared" si="18"/>
        <v>0</v>
      </c>
      <c r="BJ182" s="14" t="s">
        <v>84</v>
      </c>
      <c r="BK182" s="185">
        <f t="shared" si="19"/>
        <v>0</v>
      </c>
      <c r="BL182" s="14" t="s">
        <v>585</v>
      </c>
      <c r="BM182" s="184" t="s">
        <v>3692</v>
      </c>
    </row>
    <row r="183" spans="1:65" s="2" customFormat="1" ht="24.2" customHeight="1">
      <c r="A183" s="31"/>
      <c r="B183" s="32"/>
      <c r="C183" s="186" t="s">
        <v>409</v>
      </c>
      <c r="D183" s="186" t="s">
        <v>597</v>
      </c>
      <c r="E183" s="187" t="s">
        <v>3693</v>
      </c>
      <c r="F183" s="188" t="s">
        <v>3694</v>
      </c>
      <c r="G183" s="189" t="s">
        <v>166</v>
      </c>
      <c r="H183" s="190">
        <v>50</v>
      </c>
      <c r="I183" s="191"/>
      <c r="J183" s="192">
        <f t="shared" si="10"/>
        <v>0</v>
      </c>
      <c r="K183" s="188" t="s">
        <v>1</v>
      </c>
      <c r="L183" s="36"/>
      <c r="M183" s="193" t="s">
        <v>1</v>
      </c>
      <c r="N183" s="194" t="s">
        <v>42</v>
      </c>
      <c r="O183" s="68"/>
      <c r="P183" s="182">
        <f t="shared" si="11"/>
        <v>0</v>
      </c>
      <c r="Q183" s="182">
        <v>0</v>
      </c>
      <c r="R183" s="182">
        <f t="shared" si="12"/>
        <v>0</v>
      </c>
      <c r="S183" s="182">
        <v>0</v>
      </c>
      <c r="T183" s="183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585</v>
      </c>
      <c r="AT183" s="184" t="s">
        <v>597</v>
      </c>
      <c r="AU183" s="184" t="s">
        <v>84</v>
      </c>
      <c r="AY183" s="14" t="s">
        <v>168</v>
      </c>
      <c r="BE183" s="185">
        <f t="shared" si="14"/>
        <v>0</v>
      </c>
      <c r="BF183" s="185">
        <f t="shared" si="15"/>
        <v>0</v>
      </c>
      <c r="BG183" s="185">
        <f t="shared" si="16"/>
        <v>0</v>
      </c>
      <c r="BH183" s="185">
        <f t="shared" si="17"/>
        <v>0</v>
      </c>
      <c r="BI183" s="185">
        <f t="shared" si="18"/>
        <v>0</v>
      </c>
      <c r="BJ183" s="14" t="s">
        <v>84</v>
      </c>
      <c r="BK183" s="185">
        <f t="shared" si="19"/>
        <v>0</v>
      </c>
      <c r="BL183" s="14" t="s">
        <v>585</v>
      </c>
      <c r="BM183" s="184" t="s">
        <v>3695</v>
      </c>
    </row>
    <row r="184" spans="1:65" s="2" customFormat="1" ht="37.9" customHeight="1">
      <c r="A184" s="31"/>
      <c r="B184" s="32"/>
      <c r="C184" s="172" t="s">
        <v>413</v>
      </c>
      <c r="D184" s="172" t="s">
        <v>163</v>
      </c>
      <c r="E184" s="173" t="s">
        <v>2499</v>
      </c>
      <c r="F184" s="174" t="s">
        <v>2500</v>
      </c>
      <c r="G184" s="175" t="s">
        <v>166</v>
      </c>
      <c r="H184" s="176">
        <v>1</v>
      </c>
      <c r="I184" s="177"/>
      <c r="J184" s="178">
        <f t="shared" si="10"/>
        <v>0</v>
      </c>
      <c r="K184" s="174" t="s">
        <v>1</v>
      </c>
      <c r="L184" s="179"/>
      <c r="M184" s="180" t="s">
        <v>1</v>
      </c>
      <c r="N184" s="181" t="s">
        <v>42</v>
      </c>
      <c r="O184" s="68"/>
      <c r="P184" s="182">
        <f t="shared" si="11"/>
        <v>0</v>
      </c>
      <c r="Q184" s="182">
        <v>0</v>
      </c>
      <c r="R184" s="182">
        <f t="shared" si="12"/>
        <v>0</v>
      </c>
      <c r="S184" s="182">
        <v>0</v>
      </c>
      <c r="T184" s="183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4" t="s">
        <v>213</v>
      </c>
      <c r="AT184" s="184" t="s">
        <v>163</v>
      </c>
      <c r="AU184" s="184" t="s">
        <v>84</v>
      </c>
      <c r="AY184" s="14" t="s">
        <v>168</v>
      </c>
      <c r="BE184" s="185">
        <f t="shared" si="14"/>
        <v>0</v>
      </c>
      <c r="BF184" s="185">
        <f t="shared" si="15"/>
        <v>0</v>
      </c>
      <c r="BG184" s="185">
        <f t="shared" si="16"/>
        <v>0</v>
      </c>
      <c r="BH184" s="185">
        <f t="shared" si="17"/>
        <v>0</v>
      </c>
      <c r="BI184" s="185">
        <f t="shared" si="18"/>
        <v>0</v>
      </c>
      <c r="BJ184" s="14" t="s">
        <v>84</v>
      </c>
      <c r="BK184" s="185">
        <f t="shared" si="19"/>
        <v>0</v>
      </c>
      <c r="BL184" s="14" t="s">
        <v>213</v>
      </c>
      <c r="BM184" s="184" t="s">
        <v>3696</v>
      </c>
    </row>
    <row r="185" spans="1:65" s="2" customFormat="1" ht="37.9" customHeight="1">
      <c r="A185" s="31"/>
      <c r="B185" s="32"/>
      <c r="C185" s="172" t="s">
        <v>417</v>
      </c>
      <c r="D185" s="172" t="s">
        <v>163</v>
      </c>
      <c r="E185" s="173" t="s">
        <v>2505</v>
      </c>
      <c r="F185" s="174" t="s">
        <v>2506</v>
      </c>
      <c r="G185" s="175" t="s">
        <v>166</v>
      </c>
      <c r="H185" s="176">
        <v>3</v>
      </c>
      <c r="I185" s="177"/>
      <c r="J185" s="178">
        <f t="shared" si="10"/>
        <v>0</v>
      </c>
      <c r="K185" s="174" t="s">
        <v>1</v>
      </c>
      <c r="L185" s="179"/>
      <c r="M185" s="180" t="s">
        <v>1</v>
      </c>
      <c r="N185" s="181" t="s">
        <v>42</v>
      </c>
      <c r="O185" s="68"/>
      <c r="P185" s="182">
        <f t="shared" si="11"/>
        <v>0</v>
      </c>
      <c r="Q185" s="182">
        <v>0</v>
      </c>
      <c r="R185" s="182">
        <f t="shared" si="12"/>
        <v>0</v>
      </c>
      <c r="S185" s="182">
        <v>0</v>
      </c>
      <c r="T185" s="183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213</v>
      </c>
      <c r="AT185" s="184" t="s">
        <v>163</v>
      </c>
      <c r="AU185" s="184" t="s">
        <v>84</v>
      </c>
      <c r="AY185" s="14" t="s">
        <v>168</v>
      </c>
      <c r="BE185" s="185">
        <f t="shared" si="14"/>
        <v>0</v>
      </c>
      <c r="BF185" s="185">
        <f t="shared" si="15"/>
        <v>0</v>
      </c>
      <c r="BG185" s="185">
        <f t="shared" si="16"/>
        <v>0</v>
      </c>
      <c r="BH185" s="185">
        <f t="shared" si="17"/>
        <v>0</v>
      </c>
      <c r="BI185" s="185">
        <f t="shared" si="18"/>
        <v>0</v>
      </c>
      <c r="BJ185" s="14" t="s">
        <v>84</v>
      </c>
      <c r="BK185" s="185">
        <f t="shared" si="19"/>
        <v>0</v>
      </c>
      <c r="BL185" s="14" t="s">
        <v>213</v>
      </c>
      <c r="BM185" s="184" t="s">
        <v>3697</v>
      </c>
    </row>
    <row r="186" spans="1:65" s="2" customFormat="1" ht="37.9" customHeight="1">
      <c r="A186" s="31"/>
      <c r="B186" s="32"/>
      <c r="C186" s="172" t="s">
        <v>1774</v>
      </c>
      <c r="D186" s="172" t="s">
        <v>163</v>
      </c>
      <c r="E186" s="173" t="s">
        <v>1922</v>
      </c>
      <c r="F186" s="174" t="s">
        <v>1923</v>
      </c>
      <c r="G186" s="175" t="s">
        <v>166</v>
      </c>
      <c r="H186" s="176">
        <v>14</v>
      </c>
      <c r="I186" s="177"/>
      <c r="J186" s="178">
        <f t="shared" si="10"/>
        <v>0</v>
      </c>
      <c r="K186" s="174" t="s">
        <v>1</v>
      </c>
      <c r="L186" s="179"/>
      <c r="M186" s="180" t="s">
        <v>1</v>
      </c>
      <c r="N186" s="181" t="s">
        <v>42</v>
      </c>
      <c r="O186" s="68"/>
      <c r="P186" s="182">
        <f t="shared" si="11"/>
        <v>0</v>
      </c>
      <c r="Q186" s="182">
        <v>0</v>
      </c>
      <c r="R186" s="182">
        <f t="shared" si="12"/>
        <v>0</v>
      </c>
      <c r="S186" s="182">
        <v>0</v>
      </c>
      <c r="T186" s="183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213</v>
      </c>
      <c r="AT186" s="184" t="s">
        <v>163</v>
      </c>
      <c r="AU186" s="184" t="s">
        <v>84</v>
      </c>
      <c r="AY186" s="14" t="s">
        <v>168</v>
      </c>
      <c r="BE186" s="185">
        <f t="shared" si="14"/>
        <v>0</v>
      </c>
      <c r="BF186" s="185">
        <f t="shared" si="15"/>
        <v>0</v>
      </c>
      <c r="BG186" s="185">
        <f t="shared" si="16"/>
        <v>0</v>
      </c>
      <c r="BH186" s="185">
        <f t="shared" si="17"/>
        <v>0</v>
      </c>
      <c r="BI186" s="185">
        <f t="shared" si="18"/>
        <v>0</v>
      </c>
      <c r="BJ186" s="14" t="s">
        <v>84</v>
      </c>
      <c r="BK186" s="185">
        <f t="shared" si="19"/>
        <v>0</v>
      </c>
      <c r="BL186" s="14" t="s">
        <v>213</v>
      </c>
      <c r="BM186" s="184" t="s">
        <v>3698</v>
      </c>
    </row>
    <row r="187" spans="1:65" s="2" customFormat="1" ht="37.9" customHeight="1">
      <c r="A187" s="31"/>
      <c r="B187" s="32"/>
      <c r="C187" s="172" t="s">
        <v>437</v>
      </c>
      <c r="D187" s="172" t="s">
        <v>163</v>
      </c>
      <c r="E187" s="173" t="s">
        <v>2512</v>
      </c>
      <c r="F187" s="174" t="s">
        <v>2513</v>
      </c>
      <c r="G187" s="175" t="s">
        <v>166</v>
      </c>
      <c r="H187" s="176">
        <v>1</v>
      </c>
      <c r="I187" s="177"/>
      <c r="J187" s="178">
        <f t="shared" ref="J187:J206" si="20">ROUND(I187*H187,2)</f>
        <v>0</v>
      </c>
      <c r="K187" s="174" t="s">
        <v>1</v>
      </c>
      <c r="L187" s="179"/>
      <c r="M187" s="180" t="s">
        <v>1</v>
      </c>
      <c r="N187" s="181" t="s">
        <v>42</v>
      </c>
      <c r="O187" s="68"/>
      <c r="P187" s="182">
        <f t="shared" ref="P187:P206" si="21">O187*H187</f>
        <v>0</v>
      </c>
      <c r="Q187" s="182">
        <v>0</v>
      </c>
      <c r="R187" s="182">
        <f t="shared" ref="R187:R206" si="22">Q187*H187</f>
        <v>0</v>
      </c>
      <c r="S187" s="182">
        <v>0</v>
      </c>
      <c r="T187" s="183">
        <f t="shared" ref="T187:T206" si="23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213</v>
      </c>
      <c r="AT187" s="184" t="s">
        <v>163</v>
      </c>
      <c r="AU187" s="184" t="s">
        <v>84</v>
      </c>
      <c r="AY187" s="14" t="s">
        <v>168</v>
      </c>
      <c r="BE187" s="185">
        <f t="shared" ref="BE187:BE206" si="24">IF(N187="základní",J187,0)</f>
        <v>0</v>
      </c>
      <c r="BF187" s="185">
        <f t="shared" ref="BF187:BF206" si="25">IF(N187="snížená",J187,0)</f>
        <v>0</v>
      </c>
      <c r="BG187" s="185">
        <f t="shared" ref="BG187:BG206" si="26">IF(N187="zákl. přenesená",J187,0)</f>
        <v>0</v>
      </c>
      <c r="BH187" s="185">
        <f t="shared" ref="BH187:BH206" si="27">IF(N187="sníž. přenesená",J187,0)</f>
        <v>0</v>
      </c>
      <c r="BI187" s="185">
        <f t="shared" ref="BI187:BI206" si="28">IF(N187="nulová",J187,0)</f>
        <v>0</v>
      </c>
      <c r="BJ187" s="14" t="s">
        <v>84</v>
      </c>
      <c r="BK187" s="185">
        <f t="shared" ref="BK187:BK206" si="29">ROUND(I187*H187,2)</f>
        <v>0</v>
      </c>
      <c r="BL187" s="14" t="s">
        <v>213</v>
      </c>
      <c r="BM187" s="184" t="s">
        <v>3699</v>
      </c>
    </row>
    <row r="188" spans="1:65" s="2" customFormat="1" ht="37.9" customHeight="1">
      <c r="A188" s="31"/>
      <c r="B188" s="32"/>
      <c r="C188" s="172" t="s">
        <v>441</v>
      </c>
      <c r="D188" s="172" t="s">
        <v>163</v>
      </c>
      <c r="E188" s="173" t="s">
        <v>3700</v>
      </c>
      <c r="F188" s="174" t="s">
        <v>3701</v>
      </c>
      <c r="G188" s="175" t="s">
        <v>166</v>
      </c>
      <c r="H188" s="176">
        <v>5</v>
      </c>
      <c r="I188" s="177"/>
      <c r="J188" s="178">
        <f t="shared" si="20"/>
        <v>0</v>
      </c>
      <c r="K188" s="174" t="s">
        <v>1</v>
      </c>
      <c r="L188" s="179"/>
      <c r="M188" s="180" t="s">
        <v>1</v>
      </c>
      <c r="N188" s="181" t="s">
        <v>42</v>
      </c>
      <c r="O188" s="68"/>
      <c r="P188" s="182">
        <f t="shared" si="21"/>
        <v>0</v>
      </c>
      <c r="Q188" s="182">
        <v>0</v>
      </c>
      <c r="R188" s="182">
        <f t="shared" si="22"/>
        <v>0</v>
      </c>
      <c r="S188" s="182">
        <v>0</v>
      </c>
      <c r="T188" s="183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4" t="s">
        <v>213</v>
      </c>
      <c r="AT188" s="184" t="s">
        <v>163</v>
      </c>
      <c r="AU188" s="184" t="s">
        <v>84</v>
      </c>
      <c r="AY188" s="14" t="s">
        <v>168</v>
      </c>
      <c r="BE188" s="185">
        <f t="shared" si="24"/>
        <v>0</v>
      </c>
      <c r="BF188" s="185">
        <f t="shared" si="25"/>
        <v>0</v>
      </c>
      <c r="BG188" s="185">
        <f t="shared" si="26"/>
        <v>0</v>
      </c>
      <c r="BH188" s="185">
        <f t="shared" si="27"/>
        <v>0</v>
      </c>
      <c r="BI188" s="185">
        <f t="shared" si="28"/>
        <v>0</v>
      </c>
      <c r="BJ188" s="14" t="s">
        <v>84</v>
      </c>
      <c r="BK188" s="185">
        <f t="shared" si="29"/>
        <v>0</v>
      </c>
      <c r="BL188" s="14" t="s">
        <v>213</v>
      </c>
      <c r="BM188" s="184" t="s">
        <v>3702</v>
      </c>
    </row>
    <row r="189" spans="1:65" s="2" customFormat="1" ht="37.9" customHeight="1">
      <c r="A189" s="31"/>
      <c r="B189" s="32"/>
      <c r="C189" s="172" t="s">
        <v>445</v>
      </c>
      <c r="D189" s="172" t="s">
        <v>163</v>
      </c>
      <c r="E189" s="173" t="s">
        <v>2515</v>
      </c>
      <c r="F189" s="174" t="s">
        <v>2516</v>
      </c>
      <c r="G189" s="175" t="s">
        <v>166</v>
      </c>
      <c r="H189" s="176">
        <v>2</v>
      </c>
      <c r="I189" s="177"/>
      <c r="J189" s="178">
        <f t="shared" si="20"/>
        <v>0</v>
      </c>
      <c r="K189" s="174" t="s">
        <v>1</v>
      </c>
      <c r="L189" s="179"/>
      <c r="M189" s="180" t="s">
        <v>1</v>
      </c>
      <c r="N189" s="181" t="s">
        <v>42</v>
      </c>
      <c r="O189" s="68"/>
      <c r="P189" s="182">
        <f t="shared" si="21"/>
        <v>0</v>
      </c>
      <c r="Q189" s="182">
        <v>0</v>
      </c>
      <c r="R189" s="182">
        <f t="shared" si="22"/>
        <v>0</v>
      </c>
      <c r="S189" s="182">
        <v>0</v>
      </c>
      <c r="T189" s="183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213</v>
      </c>
      <c r="AT189" s="184" t="s">
        <v>163</v>
      </c>
      <c r="AU189" s="184" t="s">
        <v>84</v>
      </c>
      <c r="AY189" s="14" t="s">
        <v>168</v>
      </c>
      <c r="BE189" s="185">
        <f t="shared" si="24"/>
        <v>0</v>
      </c>
      <c r="BF189" s="185">
        <f t="shared" si="25"/>
        <v>0</v>
      </c>
      <c r="BG189" s="185">
        <f t="shared" si="26"/>
        <v>0</v>
      </c>
      <c r="BH189" s="185">
        <f t="shared" si="27"/>
        <v>0</v>
      </c>
      <c r="BI189" s="185">
        <f t="shared" si="28"/>
        <v>0</v>
      </c>
      <c r="BJ189" s="14" t="s">
        <v>84</v>
      </c>
      <c r="BK189" s="185">
        <f t="shared" si="29"/>
        <v>0</v>
      </c>
      <c r="BL189" s="14" t="s">
        <v>213</v>
      </c>
      <c r="BM189" s="184" t="s">
        <v>3703</v>
      </c>
    </row>
    <row r="190" spans="1:65" s="2" customFormat="1" ht="37.9" customHeight="1">
      <c r="A190" s="31"/>
      <c r="B190" s="32"/>
      <c r="C190" s="172" t="s">
        <v>449</v>
      </c>
      <c r="D190" s="172" t="s">
        <v>163</v>
      </c>
      <c r="E190" s="173" t="s">
        <v>2518</v>
      </c>
      <c r="F190" s="174" t="s">
        <v>2519</v>
      </c>
      <c r="G190" s="175" t="s">
        <v>166</v>
      </c>
      <c r="H190" s="176">
        <v>2</v>
      </c>
      <c r="I190" s="177"/>
      <c r="J190" s="178">
        <f t="shared" si="20"/>
        <v>0</v>
      </c>
      <c r="K190" s="174" t="s">
        <v>1</v>
      </c>
      <c r="L190" s="179"/>
      <c r="M190" s="180" t="s">
        <v>1</v>
      </c>
      <c r="N190" s="181" t="s">
        <v>42</v>
      </c>
      <c r="O190" s="68"/>
      <c r="P190" s="182">
        <f t="shared" si="21"/>
        <v>0</v>
      </c>
      <c r="Q190" s="182">
        <v>0</v>
      </c>
      <c r="R190" s="182">
        <f t="shared" si="22"/>
        <v>0</v>
      </c>
      <c r="S190" s="182">
        <v>0</v>
      </c>
      <c r="T190" s="183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213</v>
      </c>
      <c r="AT190" s="184" t="s">
        <v>163</v>
      </c>
      <c r="AU190" s="184" t="s">
        <v>84</v>
      </c>
      <c r="AY190" s="14" t="s">
        <v>168</v>
      </c>
      <c r="BE190" s="185">
        <f t="shared" si="24"/>
        <v>0</v>
      </c>
      <c r="BF190" s="185">
        <f t="shared" si="25"/>
        <v>0</v>
      </c>
      <c r="BG190" s="185">
        <f t="shared" si="26"/>
        <v>0</v>
      </c>
      <c r="BH190" s="185">
        <f t="shared" si="27"/>
        <v>0</v>
      </c>
      <c r="BI190" s="185">
        <f t="shared" si="28"/>
        <v>0</v>
      </c>
      <c r="BJ190" s="14" t="s">
        <v>84</v>
      </c>
      <c r="BK190" s="185">
        <f t="shared" si="29"/>
        <v>0</v>
      </c>
      <c r="BL190" s="14" t="s">
        <v>213</v>
      </c>
      <c r="BM190" s="184" t="s">
        <v>3704</v>
      </c>
    </row>
    <row r="191" spans="1:65" s="2" customFormat="1" ht="37.9" customHeight="1">
      <c r="A191" s="31"/>
      <c r="B191" s="32"/>
      <c r="C191" s="172" t="s">
        <v>453</v>
      </c>
      <c r="D191" s="172" t="s">
        <v>163</v>
      </c>
      <c r="E191" s="173" t="s">
        <v>2522</v>
      </c>
      <c r="F191" s="174" t="s">
        <v>2523</v>
      </c>
      <c r="G191" s="175" t="s">
        <v>166</v>
      </c>
      <c r="H191" s="176">
        <v>1</v>
      </c>
      <c r="I191" s="177"/>
      <c r="J191" s="178">
        <f t="shared" si="20"/>
        <v>0</v>
      </c>
      <c r="K191" s="174" t="s">
        <v>1</v>
      </c>
      <c r="L191" s="179"/>
      <c r="M191" s="180" t="s">
        <v>1</v>
      </c>
      <c r="N191" s="181" t="s">
        <v>42</v>
      </c>
      <c r="O191" s="68"/>
      <c r="P191" s="182">
        <f t="shared" si="21"/>
        <v>0</v>
      </c>
      <c r="Q191" s="182">
        <v>0</v>
      </c>
      <c r="R191" s="182">
        <f t="shared" si="22"/>
        <v>0</v>
      </c>
      <c r="S191" s="182">
        <v>0</v>
      </c>
      <c r="T191" s="183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213</v>
      </c>
      <c r="AT191" s="184" t="s">
        <v>163</v>
      </c>
      <c r="AU191" s="184" t="s">
        <v>84</v>
      </c>
      <c r="AY191" s="14" t="s">
        <v>168</v>
      </c>
      <c r="BE191" s="185">
        <f t="shared" si="24"/>
        <v>0</v>
      </c>
      <c r="BF191" s="185">
        <f t="shared" si="25"/>
        <v>0</v>
      </c>
      <c r="BG191" s="185">
        <f t="shared" si="26"/>
        <v>0</v>
      </c>
      <c r="BH191" s="185">
        <f t="shared" si="27"/>
        <v>0</v>
      </c>
      <c r="BI191" s="185">
        <f t="shared" si="28"/>
        <v>0</v>
      </c>
      <c r="BJ191" s="14" t="s">
        <v>84</v>
      </c>
      <c r="BK191" s="185">
        <f t="shared" si="29"/>
        <v>0</v>
      </c>
      <c r="BL191" s="14" t="s">
        <v>213</v>
      </c>
      <c r="BM191" s="184" t="s">
        <v>3705</v>
      </c>
    </row>
    <row r="192" spans="1:65" s="2" customFormat="1" ht="37.9" customHeight="1">
      <c r="A192" s="31"/>
      <c r="B192" s="32"/>
      <c r="C192" s="172" t="s">
        <v>457</v>
      </c>
      <c r="D192" s="172" t="s">
        <v>163</v>
      </c>
      <c r="E192" s="173" t="s">
        <v>2525</v>
      </c>
      <c r="F192" s="174" t="s">
        <v>2526</v>
      </c>
      <c r="G192" s="175" t="s">
        <v>166</v>
      </c>
      <c r="H192" s="176">
        <v>1</v>
      </c>
      <c r="I192" s="177"/>
      <c r="J192" s="178">
        <f t="shared" si="20"/>
        <v>0</v>
      </c>
      <c r="K192" s="174" t="s">
        <v>1</v>
      </c>
      <c r="L192" s="179"/>
      <c r="M192" s="180" t="s">
        <v>1</v>
      </c>
      <c r="N192" s="181" t="s">
        <v>42</v>
      </c>
      <c r="O192" s="68"/>
      <c r="P192" s="182">
        <f t="shared" si="21"/>
        <v>0</v>
      </c>
      <c r="Q192" s="182">
        <v>0</v>
      </c>
      <c r="R192" s="182">
        <f t="shared" si="22"/>
        <v>0</v>
      </c>
      <c r="S192" s="182">
        <v>0</v>
      </c>
      <c r="T192" s="183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213</v>
      </c>
      <c r="AT192" s="184" t="s">
        <v>163</v>
      </c>
      <c r="AU192" s="184" t="s">
        <v>84</v>
      </c>
      <c r="AY192" s="14" t="s">
        <v>168</v>
      </c>
      <c r="BE192" s="185">
        <f t="shared" si="24"/>
        <v>0</v>
      </c>
      <c r="BF192" s="185">
        <f t="shared" si="25"/>
        <v>0</v>
      </c>
      <c r="BG192" s="185">
        <f t="shared" si="26"/>
        <v>0</v>
      </c>
      <c r="BH192" s="185">
        <f t="shared" si="27"/>
        <v>0</v>
      </c>
      <c r="BI192" s="185">
        <f t="shared" si="28"/>
        <v>0</v>
      </c>
      <c r="BJ192" s="14" t="s">
        <v>84</v>
      </c>
      <c r="BK192" s="185">
        <f t="shared" si="29"/>
        <v>0</v>
      </c>
      <c r="BL192" s="14" t="s">
        <v>213</v>
      </c>
      <c r="BM192" s="184" t="s">
        <v>3706</v>
      </c>
    </row>
    <row r="193" spans="1:65" s="2" customFormat="1" ht="37.9" customHeight="1">
      <c r="A193" s="31"/>
      <c r="B193" s="32"/>
      <c r="C193" s="172" t="s">
        <v>2366</v>
      </c>
      <c r="D193" s="172" t="s">
        <v>163</v>
      </c>
      <c r="E193" s="173" t="s">
        <v>1457</v>
      </c>
      <c r="F193" s="174" t="s">
        <v>1458</v>
      </c>
      <c r="G193" s="175" t="s">
        <v>166</v>
      </c>
      <c r="H193" s="176">
        <v>5</v>
      </c>
      <c r="I193" s="177"/>
      <c r="J193" s="178">
        <f t="shared" si="20"/>
        <v>0</v>
      </c>
      <c r="K193" s="174" t="s">
        <v>1</v>
      </c>
      <c r="L193" s="179"/>
      <c r="M193" s="180" t="s">
        <v>1</v>
      </c>
      <c r="N193" s="181" t="s">
        <v>42</v>
      </c>
      <c r="O193" s="68"/>
      <c r="P193" s="182">
        <f t="shared" si="21"/>
        <v>0</v>
      </c>
      <c r="Q193" s="182">
        <v>0</v>
      </c>
      <c r="R193" s="182">
        <f t="shared" si="22"/>
        <v>0</v>
      </c>
      <c r="S193" s="182">
        <v>0</v>
      </c>
      <c r="T193" s="183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213</v>
      </c>
      <c r="AT193" s="184" t="s">
        <v>163</v>
      </c>
      <c r="AU193" s="184" t="s">
        <v>84</v>
      </c>
      <c r="AY193" s="14" t="s">
        <v>168</v>
      </c>
      <c r="BE193" s="185">
        <f t="shared" si="24"/>
        <v>0</v>
      </c>
      <c r="BF193" s="185">
        <f t="shared" si="25"/>
        <v>0</v>
      </c>
      <c r="BG193" s="185">
        <f t="shared" si="26"/>
        <v>0</v>
      </c>
      <c r="BH193" s="185">
        <f t="shared" si="27"/>
        <v>0</v>
      </c>
      <c r="BI193" s="185">
        <f t="shared" si="28"/>
        <v>0</v>
      </c>
      <c r="BJ193" s="14" t="s">
        <v>84</v>
      </c>
      <c r="BK193" s="185">
        <f t="shared" si="29"/>
        <v>0</v>
      </c>
      <c r="BL193" s="14" t="s">
        <v>213</v>
      </c>
      <c r="BM193" s="184" t="s">
        <v>3707</v>
      </c>
    </row>
    <row r="194" spans="1:65" s="2" customFormat="1" ht="49.15" customHeight="1">
      <c r="A194" s="31"/>
      <c r="B194" s="32"/>
      <c r="C194" s="172" t="s">
        <v>1788</v>
      </c>
      <c r="D194" s="172" t="s">
        <v>163</v>
      </c>
      <c r="E194" s="173" t="s">
        <v>2635</v>
      </c>
      <c r="F194" s="174" t="s">
        <v>2636</v>
      </c>
      <c r="G194" s="175" t="s">
        <v>166</v>
      </c>
      <c r="H194" s="176">
        <v>3</v>
      </c>
      <c r="I194" s="177"/>
      <c r="J194" s="178">
        <f t="shared" si="20"/>
        <v>0</v>
      </c>
      <c r="K194" s="174" t="s">
        <v>1</v>
      </c>
      <c r="L194" s="179"/>
      <c r="M194" s="180" t="s">
        <v>1</v>
      </c>
      <c r="N194" s="181" t="s">
        <v>42</v>
      </c>
      <c r="O194" s="68"/>
      <c r="P194" s="182">
        <f t="shared" si="21"/>
        <v>0</v>
      </c>
      <c r="Q194" s="182">
        <v>0</v>
      </c>
      <c r="R194" s="182">
        <f t="shared" si="22"/>
        <v>0</v>
      </c>
      <c r="S194" s="182">
        <v>0</v>
      </c>
      <c r="T194" s="183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213</v>
      </c>
      <c r="AT194" s="184" t="s">
        <v>163</v>
      </c>
      <c r="AU194" s="184" t="s">
        <v>84</v>
      </c>
      <c r="AY194" s="14" t="s">
        <v>168</v>
      </c>
      <c r="BE194" s="185">
        <f t="shared" si="24"/>
        <v>0</v>
      </c>
      <c r="BF194" s="185">
        <f t="shared" si="25"/>
        <v>0</v>
      </c>
      <c r="BG194" s="185">
        <f t="shared" si="26"/>
        <v>0</v>
      </c>
      <c r="BH194" s="185">
        <f t="shared" si="27"/>
        <v>0</v>
      </c>
      <c r="BI194" s="185">
        <f t="shared" si="28"/>
        <v>0</v>
      </c>
      <c r="BJ194" s="14" t="s">
        <v>84</v>
      </c>
      <c r="BK194" s="185">
        <f t="shared" si="29"/>
        <v>0</v>
      </c>
      <c r="BL194" s="14" t="s">
        <v>213</v>
      </c>
      <c r="BM194" s="184" t="s">
        <v>3708</v>
      </c>
    </row>
    <row r="195" spans="1:65" s="2" customFormat="1" ht="37.9" customHeight="1">
      <c r="A195" s="31"/>
      <c r="B195" s="32"/>
      <c r="C195" s="172" t="s">
        <v>1792</v>
      </c>
      <c r="D195" s="172" t="s">
        <v>163</v>
      </c>
      <c r="E195" s="173" t="s">
        <v>3709</v>
      </c>
      <c r="F195" s="174" t="s">
        <v>3710</v>
      </c>
      <c r="G195" s="175" t="s">
        <v>166</v>
      </c>
      <c r="H195" s="176">
        <v>2</v>
      </c>
      <c r="I195" s="177"/>
      <c r="J195" s="178">
        <f t="shared" si="20"/>
        <v>0</v>
      </c>
      <c r="K195" s="174" t="s">
        <v>1</v>
      </c>
      <c r="L195" s="179"/>
      <c r="M195" s="180" t="s">
        <v>1</v>
      </c>
      <c r="N195" s="181" t="s">
        <v>42</v>
      </c>
      <c r="O195" s="68"/>
      <c r="P195" s="182">
        <f t="shared" si="21"/>
        <v>0</v>
      </c>
      <c r="Q195" s="182">
        <v>0</v>
      </c>
      <c r="R195" s="182">
        <f t="shared" si="22"/>
        <v>0</v>
      </c>
      <c r="S195" s="182">
        <v>0</v>
      </c>
      <c r="T195" s="183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213</v>
      </c>
      <c r="AT195" s="184" t="s">
        <v>163</v>
      </c>
      <c r="AU195" s="184" t="s">
        <v>84</v>
      </c>
      <c r="AY195" s="14" t="s">
        <v>168</v>
      </c>
      <c r="BE195" s="185">
        <f t="shared" si="24"/>
        <v>0</v>
      </c>
      <c r="BF195" s="185">
        <f t="shared" si="25"/>
        <v>0</v>
      </c>
      <c r="BG195" s="185">
        <f t="shared" si="26"/>
        <v>0</v>
      </c>
      <c r="BH195" s="185">
        <f t="shared" si="27"/>
        <v>0</v>
      </c>
      <c r="BI195" s="185">
        <f t="shared" si="28"/>
        <v>0</v>
      </c>
      <c r="BJ195" s="14" t="s">
        <v>84</v>
      </c>
      <c r="BK195" s="185">
        <f t="shared" si="29"/>
        <v>0</v>
      </c>
      <c r="BL195" s="14" t="s">
        <v>213</v>
      </c>
      <c r="BM195" s="184" t="s">
        <v>3711</v>
      </c>
    </row>
    <row r="196" spans="1:65" s="2" customFormat="1" ht="24.2" customHeight="1">
      <c r="A196" s="31"/>
      <c r="B196" s="32"/>
      <c r="C196" s="172" t="s">
        <v>1796</v>
      </c>
      <c r="D196" s="172" t="s">
        <v>163</v>
      </c>
      <c r="E196" s="173" t="s">
        <v>3712</v>
      </c>
      <c r="F196" s="174" t="s">
        <v>3713</v>
      </c>
      <c r="G196" s="175" t="s">
        <v>166</v>
      </c>
      <c r="H196" s="176">
        <v>6</v>
      </c>
      <c r="I196" s="177"/>
      <c r="J196" s="178">
        <f t="shared" si="20"/>
        <v>0</v>
      </c>
      <c r="K196" s="174" t="s">
        <v>1</v>
      </c>
      <c r="L196" s="179"/>
      <c r="M196" s="180" t="s">
        <v>1</v>
      </c>
      <c r="N196" s="181" t="s">
        <v>42</v>
      </c>
      <c r="O196" s="68"/>
      <c r="P196" s="182">
        <f t="shared" si="21"/>
        <v>0</v>
      </c>
      <c r="Q196" s="182">
        <v>0</v>
      </c>
      <c r="R196" s="182">
        <f t="shared" si="22"/>
        <v>0</v>
      </c>
      <c r="S196" s="182">
        <v>0</v>
      </c>
      <c r="T196" s="183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213</v>
      </c>
      <c r="AT196" s="184" t="s">
        <v>163</v>
      </c>
      <c r="AU196" s="184" t="s">
        <v>84</v>
      </c>
      <c r="AY196" s="14" t="s">
        <v>168</v>
      </c>
      <c r="BE196" s="185">
        <f t="shared" si="24"/>
        <v>0</v>
      </c>
      <c r="BF196" s="185">
        <f t="shared" si="25"/>
        <v>0</v>
      </c>
      <c r="BG196" s="185">
        <f t="shared" si="26"/>
        <v>0</v>
      </c>
      <c r="BH196" s="185">
        <f t="shared" si="27"/>
        <v>0</v>
      </c>
      <c r="BI196" s="185">
        <f t="shared" si="28"/>
        <v>0</v>
      </c>
      <c r="BJ196" s="14" t="s">
        <v>84</v>
      </c>
      <c r="BK196" s="185">
        <f t="shared" si="29"/>
        <v>0</v>
      </c>
      <c r="BL196" s="14" t="s">
        <v>213</v>
      </c>
      <c r="BM196" s="184" t="s">
        <v>3714</v>
      </c>
    </row>
    <row r="197" spans="1:65" s="2" customFormat="1" ht="37.9" customHeight="1">
      <c r="A197" s="31"/>
      <c r="B197" s="32"/>
      <c r="C197" s="172" t="s">
        <v>1800</v>
      </c>
      <c r="D197" s="172" t="s">
        <v>163</v>
      </c>
      <c r="E197" s="173" t="s">
        <v>2764</v>
      </c>
      <c r="F197" s="174" t="s">
        <v>2765</v>
      </c>
      <c r="G197" s="175" t="s">
        <v>166</v>
      </c>
      <c r="H197" s="176">
        <v>1</v>
      </c>
      <c r="I197" s="177"/>
      <c r="J197" s="178">
        <f t="shared" si="20"/>
        <v>0</v>
      </c>
      <c r="K197" s="174" t="s">
        <v>1</v>
      </c>
      <c r="L197" s="179"/>
      <c r="M197" s="180" t="s">
        <v>1</v>
      </c>
      <c r="N197" s="181" t="s">
        <v>42</v>
      </c>
      <c r="O197" s="68"/>
      <c r="P197" s="182">
        <f t="shared" si="21"/>
        <v>0</v>
      </c>
      <c r="Q197" s="182">
        <v>0</v>
      </c>
      <c r="R197" s="182">
        <f t="shared" si="22"/>
        <v>0</v>
      </c>
      <c r="S197" s="182">
        <v>0</v>
      </c>
      <c r="T197" s="183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213</v>
      </c>
      <c r="AT197" s="184" t="s">
        <v>163</v>
      </c>
      <c r="AU197" s="184" t="s">
        <v>84</v>
      </c>
      <c r="AY197" s="14" t="s">
        <v>168</v>
      </c>
      <c r="BE197" s="185">
        <f t="shared" si="24"/>
        <v>0</v>
      </c>
      <c r="BF197" s="185">
        <f t="shared" si="25"/>
        <v>0</v>
      </c>
      <c r="BG197" s="185">
        <f t="shared" si="26"/>
        <v>0</v>
      </c>
      <c r="BH197" s="185">
        <f t="shared" si="27"/>
        <v>0</v>
      </c>
      <c r="BI197" s="185">
        <f t="shared" si="28"/>
        <v>0</v>
      </c>
      <c r="BJ197" s="14" t="s">
        <v>84</v>
      </c>
      <c r="BK197" s="185">
        <f t="shared" si="29"/>
        <v>0</v>
      </c>
      <c r="BL197" s="14" t="s">
        <v>213</v>
      </c>
      <c r="BM197" s="184" t="s">
        <v>3715</v>
      </c>
    </row>
    <row r="198" spans="1:65" s="2" customFormat="1" ht="24.2" customHeight="1">
      <c r="A198" s="31"/>
      <c r="B198" s="32"/>
      <c r="C198" s="172" t="s">
        <v>1804</v>
      </c>
      <c r="D198" s="172" t="s">
        <v>163</v>
      </c>
      <c r="E198" s="173" t="s">
        <v>3716</v>
      </c>
      <c r="F198" s="174" t="s">
        <v>3717</v>
      </c>
      <c r="G198" s="175" t="s">
        <v>166</v>
      </c>
      <c r="H198" s="176">
        <v>2</v>
      </c>
      <c r="I198" s="177"/>
      <c r="J198" s="178">
        <f t="shared" si="20"/>
        <v>0</v>
      </c>
      <c r="K198" s="174" t="s">
        <v>1</v>
      </c>
      <c r="L198" s="179"/>
      <c r="M198" s="180" t="s">
        <v>1</v>
      </c>
      <c r="N198" s="181" t="s">
        <v>42</v>
      </c>
      <c r="O198" s="68"/>
      <c r="P198" s="182">
        <f t="shared" si="21"/>
        <v>0</v>
      </c>
      <c r="Q198" s="182">
        <v>0</v>
      </c>
      <c r="R198" s="182">
        <f t="shared" si="22"/>
        <v>0</v>
      </c>
      <c r="S198" s="182">
        <v>0</v>
      </c>
      <c r="T198" s="183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213</v>
      </c>
      <c r="AT198" s="184" t="s">
        <v>163</v>
      </c>
      <c r="AU198" s="184" t="s">
        <v>84</v>
      </c>
      <c r="AY198" s="14" t="s">
        <v>168</v>
      </c>
      <c r="BE198" s="185">
        <f t="shared" si="24"/>
        <v>0</v>
      </c>
      <c r="BF198" s="185">
        <f t="shared" si="25"/>
        <v>0</v>
      </c>
      <c r="BG198" s="185">
        <f t="shared" si="26"/>
        <v>0</v>
      </c>
      <c r="BH198" s="185">
        <f t="shared" si="27"/>
        <v>0</v>
      </c>
      <c r="BI198" s="185">
        <f t="shared" si="28"/>
        <v>0</v>
      </c>
      <c r="BJ198" s="14" t="s">
        <v>84</v>
      </c>
      <c r="BK198" s="185">
        <f t="shared" si="29"/>
        <v>0</v>
      </c>
      <c r="BL198" s="14" t="s">
        <v>213</v>
      </c>
      <c r="BM198" s="184" t="s">
        <v>3718</v>
      </c>
    </row>
    <row r="199" spans="1:65" s="2" customFormat="1" ht="37.9" customHeight="1">
      <c r="A199" s="31"/>
      <c r="B199" s="32"/>
      <c r="C199" s="172" t="s">
        <v>2386</v>
      </c>
      <c r="D199" s="172" t="s">
        <v>163</v>
      </c>
      <c r="E199" s="173" t="s">
        <v>2734</v>
      </c>
      <c r="F199" s="174" t="s">
        <v>2735</v>
      </c>
      <c r="G199" s="175" t="s">
        <v>166</v>
      </c>
      <c r="H199" s="176">
        <v>2</v>
      </c>
      <c r="I199" s="177"/>
      <c r="J199" s="178">
        <f t="shared" si="20"/>
        <v>0</v>
      </c>
      <c r="K199" s="174" t="s">
        <v>1</v>
      </c>
      <c r="L199" s="179"/>
      <c r="M199" s="180" t="s">
        <v>1</v>
      </c>
      <c r="N199" s="181" t="s">
        <v>42</v>
      </c>
      <c r="O199" s="68"/>
      <c r="P199" s="182">
        <f t="shared" si="21"/>
        <v>0</v>
      </c>
      <c r="Q199" s="182">
        <v>0</v>
      </c>
      <c r="R199" s="182">
        <f t="shared" si="22"/>
        <v>0</v>
      </c>
      <c r="S199" s="182">
        <v>0</v>
      </c>
      <c r="T199" s="183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213</v>
      </c>
      <c r="AT199" s="184" t="s">
        <v>163</v>
      </c>
      <c r="AU199" s="184" t="s">
        <v>84</v>
      </c>
      <c r="AY199" s="14" t="s">
        <v>168</v>
      </c>
      <c r="BE199" s="185">
        <f t="shared" si="24"/>
        <v>0</v>
      </c>
      <c r="BF199" s="185">
        <f t="shared" si="25"/>
        <v>0</v>
      </c>
      <c r="BG199" s="185">
        <f t="shared" si="26"/>
        <v>0</v>
      </c>
      <c r="BH199" s="185">
        <f t="shared" si="27"/>
        <v>0</v>
      </c>
      <c r="BI199" s="185">
        <f t="shared" si="28"/>
        <v>0</v>
      </c>
      <c r="BJ199" s="14" t="s">
        <v>84</v>
      </c>
      <c r="BK199" s="185">
        <f t="shared" si="29"/>
        <v>0</v>
      </c>
      <c r="BL199" s="14" t="s">
        <v>213</v>
      </c>
      <c r="BM199" s="184" t="s">
        <v>3719</v>
      </c>
    </row>
    <row r="200" spans="1:65" s="2" customFormat="1" ht="24.2" customHeight="1">
      <c r="A200" s="31"/>
      <c r="B200" s="32"/>
      <c r="C200" s="172" t="s">
        <v>1808</v>
      </c>
      <c r="D200" s="172" t="s">
        <v>163</v>
      </c>
      <c r="E200" s="173" t="s">
        <v>2770</v>
      </c>
      <c r="F200" s="174" t="s">
        <v>2771</v>
      </c>
      <c r="G200" s="175" t="s">
        <v>166</v>
      </c>
      <c r="H200" s="176">
        <v>56</v>
      </c>
      <c r="I200" s="177"/>
      <c r="J200" s="178">
        <f t="shared" si="20"/>
        <v>0</v>
      </c>
      <c r="K200" s="174" t="s">
        <v>1</v>
      </c>
      <c r="L200" s="179"/>
      <c r="M200" s="180" t="s">
        <v>1</v>
      </c>
      <c r="N200" s="181" t="s">
        <v>42</v>
      </c>
      <c r="O200" s="68"/>
      <c r="P200" s="182">
        <f t="shared" si="21"/>
        <v>0</v>
      </c>
      <c r="Q200" s="182">
        <v>0</v>
      </c>
      <c r="R200" s="182">
        <f t="shared" si="22"/>
        <v>0</v>
      </c>
      <c r="S200" s="182">
        <v>0</v>
      </c>
      <c r="T200" s="183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213</v>
      </c>
      <c r="AT200" s="184" t="s">
        <v>163</v>
      </c>
      <c r="AU200" s="184" t="s">
        <v>84</v>
      </c>
      <c r="AY200" s="14" t="s">
        <v>168</v>
      </c>
      <c r="BE200" s="185">
        <f t="shared" si="24"/>
        <v>0</v>
      </c>
      <c r="BF200" s="185">
        <f t="shared" si="25"/>
        <v>0</v>
      </c>
      <c r="BG200" s="185">
        <f t="shared" si="26"/>
        <v>0</v>
      </c>
      <c r="BH200" s="185">
        <f t="shared" si="27"/>
        <v>0</v>
      </c>
      <c r="BI200" s="185">
        <f t="shared" si="28"/>
        <v>0</v>
      </c>
      <c r="BJ200" s="14" t="s">
        <v>84</v>
      </c>
      <c r="BK200" s="185">
        <f t="shared" si="29"/>
        <v>0</v>
      </c>
      <c r="BL200" s="14" t="s">
        <v>213</v>
      </c>
      <c r="BM200" s="184" t="s">
        <v>3720</v>
      </c>
    </row>
    <row r="201" spans="1:65" s="2" customFormat="1" ht="24.2" customHeight="1">
      <c r="A201" s="31"/>
      <c r="B201" s="32"/>
      <c r="C201" s="172" t="s">
        <v>461</v>
      </c>
      <c r="D201" s="172" t="s">
        <v>163</v>
      </c>
      <c r="E201" s="173" t="s">
        <v>3721</v>
      </c>
      <c r="F201" s="174" t="s">
        <v>3722</v>
      </c>
      <c r="G201" s="175" t="s">
        <v>166</v>
      </c>
      <c r="H201" s="176">
        <v>25</v>
      </c>
      <c r="I201" s="177"/>
      <c r="J201" s="178">
        <f t="shared" si="20"/>
        <v>0</v>
      </c>
      <c r="K201" s="174" t="s">
        <v>1</v>
      </c>
      <c r="L201" s="179"/>
      <c r="M201" s="180" t="s">
        <v>1</v>
      </c>
      <c r="N201" s="181" t="s">
        <v>42</v>
      </c>
      <c r="O201" s="68"/>
      <c r="P201" s="182">
        <f t="shared" si="21"/>
        <v>0</v>
      </c>
      <c r="Q201" s="182">
        <v>0</v>
      </c>
      <c r="R201" s="182">
        <f t="shared" si="22"/>
        <v>0</v>
      </c>
      <c r="S201" s="182">
        <v>0</v>
      </c>
      <c r="T201" s="183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213</v>
      </c>
      <c r="AT201" s="184" t="s">
        <v>163</v>
      </c>
      <c r="AU201" s="184" t="s">
        <v>84</v>
      </c>
      <c r="AY201" s="14" t="s">
        <v>168</v>
      </c>
      <c r="BE201" s="185">
        <f t="shared" si="24"/>
        <v>0</v>
      </c>
      <c r="BF201" s="185">
        <f t="shared" si="25"/>
        <v>0</v>
      </c>
      <c r="BG201" s="185">
        <f t="shared" si="26"/>
        <v>0</v>
      </c>
      <c r="BH201" s="185">
        <f t="shared" si="27"/>
        <v>0</v>
      </c>
      <c r="BI201" s="185">
        <f t="shared" si="28"/>
        <v>0</v>
      </c>
      <c r="BJ201" s="14" t="s">
        <v>84</v>
      </c>
      <c r="BK201" s="185">
        <f t="shared" si="29"/>
        <v>0</v>
      </c>
      <c r="BL201" s="14" t="s">
        <v>213</v>
      </c>
      <c r="BM201" s="184" t="s">
        <v>3723</v>
      </c>
    </row>
    <row r="202" spans="1:65" s="2" customFormat="1" ht="24.2" customHeight="1">
      <c r="A202" s="31"/>
      <c r="B202" s="32"/>
      <c r="C202" s="172" t="s">
        <v>465</v>
      </c>
      <c r="D202" s="172" t="s">
        <v>163</v>
      </c>
      <c r="E202" s="173" t="s">
        <v>2782</v>
      </c>
      <c r="F202" s="174" t="s">
        <v>2783</v>
      </c>
      <c r="G202" s="175" t="s">
        <v>166</v>
      </c>
      <c r="H202" s="176">
        <v>16</v>
      </c>
      <c r="I202" s="177"/>
      <c r="J202" s="178">
        <f t="shared" si="20"/>
        <v>0</v>
      </c>
      <c r="K202" s="174" t="s">
        <v>1</v>
      </c>
      <c r="L202" s="179"/>
      <c r="M202" s="180" t="s">
        <v>1</v>
      </c>
      <c r="N202" s="181" t="s">
        <v>42</v>
      </c>
      <c r="O202" s="68"/>
      <c r="P202" s="182">
        <f t="shared" si="21"/>
        <v>0</v>
      </c>
      <c r="Q202" s="182">
        <v>0</v>
      </c>
      <c r="R202" s="182">
        <f t="shared" si="22"/>
        <v>0</v>
      </c>
      <c r="S202" s="182">
        <v>0</v>
      </c>
      <c r="T202" s="183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213</v>
      </c>
      <c r="AT202" s="184" t="s">
        <v>163</v>
      </c>
      <c r="AU202" s="184" t="s">
        <v>84</v>
      </c>
      <c r="AY202" s="14" t="s">
        <v>168</v>
      </c>
      <c r="BE202" s="185">
        <f t="shared" si="24"/>
        <v>0</v>
      </c>
      <c r="BF202" s="185">
        <f t="shared" si="25"/>
        <v>0</v>
      </c>
      <c r="BG202" s="185">
        <f t="shared" si="26"/>
        <v>0</v>
      </c>
      <c r="BH202" s="185">
        <f t="shared" si="27"/>
        <v>0</v>
      </c>
      <c r="BI202" s="185">
        <f t="shared" si="28"/>
        <v>0</v>
      </c>
      <c r="BJ202" s="14" t="s">
        <v>84</v>
      </c>
      <c r="BK202" s="185">
        <f t="shared" si="29"/>
        <v>0</v>
      </c>
      <c r="BL202" s="14" t="s">
        <v>213</v>
      </c>
      <c r="BM202" s="184" t="s">
        <v>3724</v>
      </c>
    </row>
    <row r="203" spans="1:65" s="2" customFormat="1" ht="24.2" customHeight="1">
      <c r="A203" s="31"/>
      <c r="B203" s="32"/>
      <c r="C203" s="186" t="s">
        <v>405</v>
      </c>
      <c r="D203" s="186" t="s">
        <v>597</v>
      </c>
      <c r="E203" s="187" t="s">
        <v>3725</v>
      </c>
      <c r="F203" s="188" t="s">
        <v>3726</v>
      </c>
      <c r="G203" s="189" t="s">
        <v>166</v>
      </c>
      <c r="H203" s="190">
        <v>4</v>
      </c>
      <c r="I203" s="191"/>
      <c r="J203" s="192">
        <f t="shared" si="20"/>
        <v>0</v>
      </c>
      <c r="K203" s="188" t="s">
        <v>1</v>
      </c>
      <c r="L203" s="36"/>
      <c r="M203" s="193" t="s">
        <v>1</v>
      </c>
      <c r="N203" s="194" t="s">
        <v>42</v>
      </c>
      <c r="O203" s="68"/>
      <c r="P203" s="182">
        <f t="shared" si="21"/>
        <v>0</v>
      </c>
      <c r="Q203" s="182">
        <v>0</v>
      </c>
      <c r="R203" s="182">
        <f t="shared" si="22"/>
        <v>0</v>
      </c>
      <c r="S203" s="182">
        <v>0</v>
      </c>
      <c r="T203" s="183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585</v>
      </c>
      <c r="AT203" s="184" t="s">
        <v>597</v>
      </c>
      <c r="AU203" s="184" t="s">
        <v>84</v>
      </c>
      <c r="AY203" s="14" t="s">
        <v>168</v>
      </c>
      <c r="BE203" s="185">
        <f t="shared" si="24"/>
        <v>0</v>
      </c>
      <c r="BF203" s="185">
        <f t="shared" si="25"/>
        <v>0</v>
      </c>
      <c r="BG203" s="185">
        <f t="shared" si="26"/>
        <v>0</v>
      </c>
      <c r="BH203" s="185">
        <f t="shared" si="27"/>
        <v>0</v>
      </c>
      <c r="BI203" s="185">
        <f t="shared" si="28"/>
        <v>0</v>
      </c>
      <c r="BJ203" s="14" t="s">
        <v>84</v>
      </c>
      <c r="BK203" s="185">
        <f t="shared" si="29"/>
        <v>0</v>
      </c>
      <c r="BL203" s="14" t="s">
        <v>585</v>
      </c>
      <c r="BM203" s="184" t="s">
        <v>3727</v>
      </c>
    </row>
    <row r="204" spans="1:65" s="2" customFormat="1" ht="49.15" customHeight="1">
      <c r="A204" s="31"/>
      <c r="B204" s="32"/>
      <c r="C204" s="186" t="s">
        <v>485</v>
      </c>
      <c r="D204" s="186" t="s">
        <v>597</v>
      </c>
      <c r="E204" s="187" t="s">
        <v>3728</v>
      </c>
      <c r="F204" s="188" t="s">
        <v>3729</v>
      </c>
      <c r="G204" s="189" t="s">
        <v>166</v>
      </c>
      <c r="H204" s="190">
        <v>1</v>
      </c>
      <c r="I204" s="191"/>
      <c r="J204" s="192">
        <f t="shared" si="20"/>
        <v>0</v>
      </c>
      <c r="K204" s="188" t="s">
        <v>1</v>
      </c>
      <c r="L204" s="36"/>
      <c r="M204" s="193" t="s">
        <v>1</v>
      </c>
      <c r="N204" s="194" t="s">
        <v>42</v>
      </c>
      <c r="O204" s="68"/>
      <c r="P204" s="182">
        <f t="shared" si="21"/>
        <v>0</v>
      </c>
      <c r="Q204" s="182">
        <v>0</v>
      </c>
      <c r="R204" s="182">
        <f t="shared" si="22"/>
        <v>0</v>
      </c>
      <c r="S204" s="182">
        <v>0</v>
      </c>
      <c r="T204" s="183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4" t="s">
        <v>585</v>
      </c>
      <c r="AT204" s="184" t="s">
        <v>597</v>
      </c>
      <c r="AU204" s="184" t="s">
        <v>84</v>
      </c>
      <c r="AY204" s="14" t="s">
        <v>168</v>
      </c>
      <c r="BE204" s="185">
        <f t="shared" si="24"/>
        <v>0</v>
      </c>
      <c r="BF204" s="185">
        <f t="shared" si="25"/>
        <v>0</v>
      </c>
      <c r="BG204" s="185">
        <f t="shared" si="26"/>
        <v>0</v>
      </c>
      <c r="BH204" s="185">
        <f t="shared" si="27"/>
        <v>0</v>
      </c>
      <c r="BI204" s="185">
        <f t="shared" si="28"/>
        <v>0</v>
      </c>
      <c r="BJ204" s="14" t="s">
        <v>84</v>
      </c>
      <c r="BK204" s="185">
        <f t="shared" si="29"/>
        <v>0</v>
      </c>
      <c r="BL204" s="14" t="s">
        <v>585</v>
      </c>
      <c r="BM204" s="184" t="s">
        <v>3730</v>
      </c>
    </row>
    <row r="205" spans="1:65" s="2" customFormat="1" ht="14.45" customHeight="1">
      <c r="A205" s="31"/>
      <c r="B205" s="32"/>
      <c r="C205" s="186" t="s">
        <v>477</v>
      </c>
      <c r="D205" s="186" t="s">
        <v>597</v>
      </c>
      <c r="E205" s="187" t="s">
        <v>713</v>
      </c>
      <c r="F205" s="188" t="s">
        <v>714</v>
      </c>
      <c r="G205" s="189" t="s">
        <v>715</v>
      </c>
      <c r="H205" s="190">
        <v>50</v>
      </c>
      <c r="I205" s="191"/>
      <c r="J205" s="192">
        <f t="shared" si="20"/>
        <v>0</v>
      </c>
      <c r="K205" s="188" t="s">
        <v>1</v>
      </c>
      <c r="L205" s="36"/>
      <c r="M205" s="193" t="s">
        <v>1</v>
      </c>
      <c r="N205" s="194" t="s">
        <v>42</v>
      </c>
      <c r="O205" s="68"/>
      <c r="P205" s="182">
        <f t="shared" si="21"/>
        <v>0</v>
      </c>
      <c r="Q205" s="182">
        <v>0</v>
      </c>
      <c r="R205" s="182">
        <f t="shared" si="22"/>
        <v>0</v>
      </c>
      <c r="S205" s="182">
        <v>0</v>
      </c>
      <c r="T205" s="183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585</v>
      </c>
      <c r="AT205" s="184" t="s">
        <v>597</v>
      </c>
      <c r="AU205" s="184" t="s">
        <v>84</v>
      </c>
      <c r="AY205" s="14" t="s">
        <v>168</v>
      </c>
      <c r="BE205" s="185">
        <f t="shared" si="24"/>
        <v>0</v>
      </c>
      <c r="BF205" s="185">
        <f t="shared" si="25"/>
        <v>0</v>
      </c>
      <c r="BG205" s="185">
        <f t="shared" si="26"/>
        <v>0</v>
      </c>
      <c r="BH205" s="185">
        <f t="shared" si="27"/>
        <v>0</v>
      </c>
      <c r="BI205" s="185">
        <f t="shared" si="28"/>
        <v>0</v>
      </c>
      <c r="BJ205" s="14" t="s">
        <v>84</v>
      </c>
      <c r="BK205" s="185">
        <f t="shared" si="29"/>
        <v>0</v>
      </c>
      <c r="BL205" s="14" t="s">
        <v>585</v>
      </c>
      <c r="BM205" s="184" t="s">
        <v>3731</v>
      </c>
    </row>
    <row r="206" spans="1:65" s="2" customFormat="1" ht="24.2" customHeight="1">
      <c r="A206" s="31"/>
      <c r="B206" s="32"/>
      <c r="C206" s="186" t="s">
        <v>481</v>
      </c>
      <c r="D206" s="186" t="s">
        <v>597</v>
      </c>
      <c r="E206" s="187" t="s">
        <v>3732</v>
      </c>
      <c r="F206" s="188" t="s">
        <v>3733</v>
      </c>
      <c r="G206" s="189" t="s">
        <v>715</v>
      </c>
      <c r="H206" s="190">
        <v>10</v>
      </c>
      <c r="I206" s="191"/>
      <c r="J206" s="192">
        <f t="shared" si="20"/>
        <v>0</v>
      </c>
      <c r="K206" s="188" t="s">
        <v>1</v>
      </c>
      <c r="L206" s="36"/>
      <c r="M206" s="211" t="s">
        <v>1</v>
      </c>
      <c r="N206" s="212" t="s">
        <v>42</v>
      </c>
      <c r="O206" s="213"/>
      <c r="P206" s="214">
        <f t="shared" si="21"/>
        <v>0</v>
      </c>
      <c r="Q206" s="214">
        <v>0</v>
      </c>
      <c r="R206" s="214">
        <f t="shared" si="22"/>
        <v>0</v>
      </c>
      <c r="S206" s="214">
        <v>0</v>
      </c>
      <c r="T206" s="21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585</v>
      </c>
      <c r="AT206" s="184" t="s">
        <v>597</v>
      </c>
      <c r="AU206" s="184" t="s">
        <v>84</v>
      </c>
      <c r="AY206" s="14" t="s">
        <v>168</v>
      </c>
      <c r="BE206" s="185">
        <f t="shared" si="24"/>
        <v>0</v>
      </c>
      <c r="BF206" s="185">
        <f t="shared" si="25"/>
        <v>0</v>
      </c>
      <c r="BG206" s="185">
        <f t="shared" si="26"/>
        <v>0</v>
      </c>
      <c r="BH206" s="185">
        <f t="shared" si="27"/>
        <v>0</v>
      </c>
      <c r="BI206" s="185">
        <f t="shared" si="28"/>
        <v>0</v>
      </c>
      <c r="BJ206" s="14" t="s">
        <v>84</v>
      </c>
      <c r="BK206" s="185">
        <f t="shared" si="29"/>
        <v>0</v>
      </c>
      <c r="BL206" s="14" t="s">
        <v>585</v>
      </c>
      <c r="BM206" s="184" t="s">
        <v>3734</v>
      </c>
    </row>
    <row r="207" spans="1:65" s="2" customFormat="1" ht="6.95" customHeight="1">
      <c r="A207" s="31"/>
      <c r="B207" s="51"/>
      <c r="C207" s="52"/>
      <c r="D207" s="52"/>
      <c r="E207" s="52"/>
      <c r="F207" s="52"/>
      <c r="G207" s="52"/>
      <c r="H207" s="52"/>
      <c r="I207" s="52"/>
      <c r="J207" s="52"/>
      <c r="K207" s="52"/>
      <c r="L207" s="36"/>
      <c r="M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</row>
  </sheetData>
  <sheetProtection algorithmName="SHA-512" hashValue="gvqA1er/+e26bjoJtZYAXiXXWSoeESRuVo2gX5qQlHGSMKmqsaEL2RDSPG220mH58iFV1Wa/u2nRtNQwLXXIvQ==" saltValue="rShcA6QHrG/CtCzhp35E3Q3mGYBQdnWtwpdM9jp2X2+ZxcMMTSXVc8PhJZA63x8S81cxmFBHSAKbJ/XrIFvojA==" spinCount="100000" sheet="1" objects="1" scenarios="1" formatColumns="0" formatRows="0" autoFilter="0"/>
  <autoFilter ref="C120:K206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128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1" customFormat="1" ht="12" customHeight="1">
      <c r="B8" s="17"/>
      <c r="D8" s="116" t="s">
        <v>135</v>
      </c>
      <c r="L8" s="17"/>
    </row>
    <row r="9" spans="1:46" s="2" customFormat="1" ht="16.5" customHeight="1">
      <c r="A9" s="31"/>
      <c r="B9" s="36"/>
      <c r="C9" s="31"/>
      <c r="D9" s="31"/>
      <c r="E9" s="268" t="s">
        <v>3608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137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2" t="s">
        <v>2912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6" t="s">
        <v>1</v>
      </c>
      <c r="G13" s="31"/>
      <c r="H13" s="31"/>
      <c r="I13" s="116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6" t="s">
        <v>141</v>
      </c>
      <c r="G14" s="31"/>
      <c r="H14" s="31"/>
      <c r="I14" s="116" t="s">
        <v>22</v>
      </c>
      <c r="J14" s="118" t="str">
        <f>'Rekapitulace stavby'!AN8</f>
        <v>5. 2. 2021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141</v>
      </c>
      <c r="F17" s="31"/>
      <c r="G17" s="31"/>
      <c r="H17" s="31"/>
      <c r="I17" s="116" t="s">
        <v>28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3" t="str">
        <f>'Rekapitulace stavby'!E14</f>
        <v>Vyplň údaj</v>
      </c>
      <c r="F20" s="274"/>
      <c r="G20" s="274"/>
      <c r="H20" s="274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6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">
        <v>141</v>
      </c>
      <c r="F23" s="31"/>
      <c r="G23" s="31"/>
      <c r="H23" s="31"/>
      <c r="I23" s="116" t="s">
        <v>28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141</v>
      </c>
      <c r="F26" s="31"/>
      <c r="G26" s="31"/>
      <c r="H26" s="31"/>
      <c r="I26" s="116" t="s">
        <v>28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9"/>
      <c r="B29" s="120"/>
      <c r="C29" s="119"/>
      <c r="D29" s="119"/>
      <c r="E29" s="267" t="s">
        <v>1</v>
      </c>
      <c r="F29" s="267"/>
      <c r="G29" s="267"/>
      <c r="H29" s="26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3" t="s">
        <v>37</v>
      </c>
      <c r="E32" s="31"/>
      <c r="F32" s="31"/>
      <c r="G32" s="31"/>
      <c r="H32" s="31"/>
      <c r="I32" s="31"/>
      <c r="J32" s="124">
        <f>ROUND(J122,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5" t="s">
        <v>39</v>
      </c>
      <c r="G34" s="31"/>
      <c r="H34" s="31"/>
      <c r="I34" s="125" t="s">
        <v>38</v>
      </c>
      <c r="J34" s="125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41</v>
      </c>
      <c r="E35" s="116" t="s">
        <v>42</v>
      </c>
      <c r="F35" s="126">
        <f>ROUND((SUM(BE122:BE126)),  2)</f>
        <v>0</v>
      </c>
      <c r="G35" s="31"/>
      <c r="H35" s="31"/>
      <c r="I35" s="127">
        <v>0.21</v>
      </c>
      <c r="J35" s="126">
        <f>ROUND(((SUM(BE122:BE126))*I35),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ROUND((SUM(BF122:BF126)),  2)</f>
        <v>0</v>
      </c>
      <c r="G36" s="31"/>
      <c r="H36" s="31"/>
      <c r="I36" s="127">
        <v>0.15</v>
      </c>
      <c r="J36" s="126">
        <f>ROUND(((SUM(BF122:BF126))*I36),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ROUND((SUM(BG122:BG126)),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ROUND((SUM(BH122:BH126)),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ROUND((SUM(BI122:BI126)),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63" t="s">
        <v>3608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60" t="str">
        <f>E11</f>
        <v>02 - dle URS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 t="str">
        <f>IF(J14="","",J14)</f>
        <v>5. 2. 2021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31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143</v>
      </c>
      <c r="D96" s="147"/>
      <c r="E96" s="147"/>
      <c r="F96" s="147"/>
      <c r="G96" s="147"/>
      <c r="H96" s="147"/>
      <c r="I96" s="147"/>
      <c r="J96" s="148" t="s">
        <v>144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145</v>
      </c>
      <c r="D98" s="33"/>
      <c r="E98" s="33"/>
      <c r="F98" s="33"/>
      <c r="G98" s="33"/>
      <c r="H98" s="33"/>
      <c r="I98" s="33"/>
      <c r="J98" s="81">
        <f>J122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146</v>
      </c>
    </row>
    <row r="99" spans="1:47" s="9" customFormat="1" ht="24.95" customHeight="1">
      <c r="B99" s="150"/>
      <c r="C99" s="151"/>
      <c r="D99" s="152" t="s">
        <v>1286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47" s="10" customFormat="1" ht="19.899999999999999" customHeight="1">
      <c r="B100" s="156"/>
      <c r="C100" s="100"/>
      <c r="D100" s="157" t="s">
        <v>1287</v>
      </c>
      <c r="E100" s="158"/>
      <c r="F100" s="158"/>
      <c r="G100" s="158"/>
      <c r="H100" s="158"/>
      <c r="I100" s="158"/>
      <c r="J100" s="159">
        <f>J124</f>
        <v>0</v>
      </c>
      <c r="K100" s="100"/>
      <c r="L100" s="160"/>
    </row>
    <row r="101" spans="1:47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150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63" t="str">
        <f>E7</f>
        <v>Oprava zabezpečovacího zařízení v žst Nymburk město</v>
      </c>
      <c r="F110" s="264"/>
      <c r="G110" s="264"/>
      <c r="H110" s="264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135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6.5" customHeight="1">
      <c r="A112" s="31"/>
      <c r="B112" s="32"/>
      <c r="C112" s="33"/>
      <c r="D112" s="33"/>
      <c r="E112" s="263" t="s">
        <v>3608</v>
      </c>
      <c r="F112" s="266"/>
      <c r="G112" s="266"/>
      <c r="H112" s="266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137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60" t="str">
        <f>E11</f>
        <v>02 - dle URS</v>
      </c>
      <c r="F114" s="266"/>
      <c r="G114" s="266"/>
      <c r="H114" s="266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 xml:space="preserve"> </v>
      </c>
      <c r="G116" s="33"/>
      <c r="H116" s="33"/>
      <c r="I116" s="26" t="s">
        <v>22</v>
      </c>
      <c r="J116" s="63" t="str">
        <f>IF(J14="","",J14)</f>
        <v>5. 2. 2021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3"/>
      <c r="E118" s="33"/>
      <c r="F118" s="24" t="str">
        <f>E17</f>
        <v xml:space="preserve"> </v>
      </c>
      <c r="G118" s="33"/>
      <c r="H118" s="33"/>
      <c r="I118" s="26" t="s">
        <v>31</v>
      </c>
      <c r="J118" s="29" t="str">
        <f>E23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29</v>
      </c>
      <c r="D119" s="33"/>
      <c r="E119" s="33"/>
      <c r="F119" s="24" t="str">
        <f>IF(E20="","",E20)</f>
        <v>Vyplň údaj</v>
      </c>
      <c r="G119" s="33"/>
      <c r="H119" s="33"/>
      <c r="I119" s="26" t="s">
        <v>34</v>
      </c>
      <c r="J119" s="29" t="str">
        <f>E26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1"/>
      <c r="B121" s="162"/>
      <c r="C121" s="163" t="s">
        <v>151</v>
      </c>
      <c r="D121" s="164" t="s">
        <v>62</v>
      </c>
      <c r="E121" s="164" t="s">
        <v>58</v>
      </c>
      <c r="F121" s="164" t="s">
        <v>59</v>
      </c>
      <c r="G121" s="164" t="s">
        <v>152</v>
      </c>
      <c r="H121" s="164" t="s">
        <v>153</v>
      </c>
      <c r="I121" s="164" t="s">
        <v>154</v>
      </c>
      <c r="J121" s="164" t="s">
        <v>144</v>
      </c>
      <c r="K121" s="165" t="s">
        <v>155</v>
      </c>
      <c r="L121" s="166"/>
      <c r="M121" s="72" t="s">
        <v>1</v>
      </c>
      <c r="N121" s="73" t="s">
        <v>41</v>
      </c>
      <c r="O121" s="73" t="s">
        <v>156</v>
      </c>
      <c r="P121" s="73" t="s">
        <v>157</v>
      </c>
      <c r="Q121" s="73" t="s">
        <v>158</v>
      </c>
      <c r="R121" s="73" t="s">
        <v>159</v>
      </c>
      <c r="S121" s="73" t="s">
        <v>160</v>
      </c>
      <c r="T121" s="74" t="s">
        <v>161</v>
      </c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</row>
    <row r="122" spans="1:65" s="2" customFormat="1" ht="22.9" customHeight="1">
      <c r="A122" s="31"/>
      <c r="B122" s="32"/>
      <c r="C122" s="79" t="s">
        <v>162</v>
      </c>
      <c r="D122" s="33"/>
      <c r="E122" s="33"/>
      <c r="F122" s="33"/>
      <c r="G122" s="33"/>
      <c r="H122" s="33"/>
      <c r="I122" s="33"/>
      <c r="J122" s="167">
        <f>BK122</f>
        <v>0</v>
      </c>
      <c r="K122" s="33"/>
      <c r="L122" s="36"/>
      <c r="M122" s="75"/>
      <c r="N122" s="168"/>
      <c r="O122" s="76"/>
      <c r="P122" s="169">
        <f>P123</f>
        <v>0</v>
      </c>
      <c r="Q122" s="76"/>
      <c r="R122" s="169">
        <f>R123</f>
        <v>7.6200000000000004E-2</v>
      </c>
      <c r="S122" s="76"/>
      <c r="T122" s="170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76</v>
      </c>
      <c r="AU122" s="14" t="s">
        <v>146</v>
      </c>
      <c r="BK122" s="171">
        <f>BK123</f>
        <v>0</v>
      </c>
    </row>
    <row r="123" spans="1:65" s="12" customFormat="1" ht="25.9" customHeight="1">
      <c r="B123" s="195"/>
      <c r="C123" s="196"/>
      <c r="D123" s="197" t="s">
        <v>76</v>
      </c>
      <c r="E123" s="198" t="s">
        <v>163</v>
      </c>
      <c r="F123" s="198" t="s">
        <v>1330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</f>
        <v>0</v>
      </c>
      <c r="Q123" s="203"/>
      <c r="R123" s="204">
        <f>R124</f>
        <v>7.6200000000000004E-2</v>
      </c>
      <c r="S123" s="203"/>
      <c r="T123" s="205">
        <f>T124</f>
        <v>0</v>
      </c>
      <c r="AR123" s="206" t="s">
        <v>94</v>
      </c>
      <c r="AT123" s="207" t="s">
        <v>76</v>
      </c>
      <c r="AU123" s="207" t="s">
        <v>77</v>
      </c>
      <c r="AY123" s="206" t="s">
        <v>168</v>
      </c>
      <c r="BK123" s="208">
        <f>BK124</f>
        <v>0</v>
      </c>
    </row>
    <row r="124" spans="1:65" s="12" customFormat="1" ht="22.9" customHeight="1">
      <c r="B124" s="195"/>
      <c r="C124" s="196"/>
      <c r="D124" s="197" t="s">
        <v>76</v>
      </c>
      <c r="E124" s="209" t="s">
        <v>1331</v>
      </c>
      <c r="F124" s="209" t="s">
        <v>1332</v>
      </c>
      <c r="G124" s="196"/>
      <c r="H124" s="196"/>
      <c r="I124" s="199"/>
      <c r="J124" s="210">
        <f>BK124</f>
        <v>0</v>
      </c>
      <c r="K124" s="196"/>
      <c r="L124" s="201"/>
      <c r="M124" s="202"/>
      <c r="N124" s="203"/>
      <c r="O124" s="203"/>
      <c r="P124" s="204">
        <f>SUM(P125:P126)</f>
        <v>0</v>
      </c>
      <c r="Q124" s="203"/>
      <c r="R124" s="204">
        <f>SUM(R125:R126)</f>
        <v>7.6200000000000004E-2</v>
      </c>
      <c r="S124" s="203"/>
      <c r="T124" s="205">
        <f>SUM(T125:T126)</f>
        <v>0</v>
      </c>
      <c r="AR124" s="206" t="s">
        <v>94</v>
      </c>
      <c r="AT124" s="207" t="s">
        <v>76</v>
      </c>
      <c r="AU124" s="207" t="s">
        <v>84</v>
      </c>
      <c r="AY124" s="206" t="s">
        <v>168</v>
      </c>
      <c r="BK124" s="208">
        <f>SUM(BK125:BK126)</f>
        <v>0</v>
      </c>
    </row>
    <row r="125" spans="1:65" s="2" customFormat="1" ht="24.2" customHeight="1">
      <c r="A125" s="31"/>
      <c r="B125" s="32"/>
      <c r="C125" s="186" t="s">
        <v>86</v>
      </c>
      <c r="D125" s="186" t="s">
        <v>597</v>
      </c>
      <c r="E125" s="187" t="s">
        <v>3735</v>
      </c>
      <c r="F125" s="188" t="s">
        <v>3736</v>
      </c>
      <c r="G125" s="189" t="s">
        <v>212</v>
      </c>
      <c r="H125" s="190">
        <v>60</v>
      </c>
      <c r="I125" s="191"/>
      <c r="J125" s="192">
        <f>ROUND(I125*H125,2)</f>
        <v>0</v>
      </c>
      <c r="K125" s="188" t="s">
        <v>1</v>
      </c>
      <c r="L125" s="36"/>
      <c r="M125" s="193" t="s">
        <v>1</v>
      </c>
      <c r="N125" s="194" t="s">
        <v>42</v>
      </c>
      <c r="O125" s="6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417</v>
      </c>
      <c r="AT125" s="184" t="s">
        <v>597</v>
      </c>
      <c r="AU125" s="184" t="s">
        <v>86</v>
      </c>
      <c r="AY125" s="14" t="s">
        <v>168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4" t="s">
        <v>84</v>
      </c>
      <c r="BK125" s="185">
        <f>ROUND(I125*H125,2)</f>
        <v>0</v>
      </c>
      <c r="BL125" s="14" t="s">
        <v>417</v>
      </c>
      <c r="BM125" s="184" t="s">
        <v>3737</v>
      </c>
    </row>
    <row r="126" spans="1:65" s="2" customFormat="1" ht="24.2" customHeight="1">
      <c r="A126" s="31"/>
      <c r="B126" s="32"/>
      <c r="C126" s="186" t="s">
        <v>94</v>
      </c>
      <c r="D126" s="186" t="s">
        <v>597</v>
      </c>
      <c r="E126" s="187" t="s">
        <v>3738</v>
      </c>
      <c r="F126" s="188" t="s">
        <v>3739</v>
      </c>
      <c r="G126" s="189" t="s">
        <v>212</v>
      </c>
      <c r="H126" s="190">
        <v>60</v>
      </c>
      <c r="I126" s="191"/>
      <c r="J126" s="192">
        <f>ROUND(I126*H126,2)</f>
        <v>0</v>
      </c>
      <c r="K126" s="188" t="s">
        <v>1</v>
      </c>
      <c r="L126" s="36"/>
      <c r="M126" s="211" t="s">
        <v>1</v>
      </c>
      <c r="N126" s="212" t="s">
        <v>42</v>
      </c>
      <c r="O126" s="213"/>
      <c r="P126" s="214">
        <f>O126*H126</f>
        <v>0</v>
      </c>
      <c r="Q126" s="214">
        <v>1.2700000000000001E-3</v>
      </c>
      <c r="R126" s="214">
        <f>Q126*H126</f>
        <v>7.6200000000000004E-2</v>
      </c>
      <c r="S126" s="214">
        <v>0</v>
      </c>
      <c r="T126" s="21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417</v>
      </c>
      <c r="AT126" s="184" t="s">
        <v>597</v>
      </c>
      <c r="AU126" s="184" t="s">
        <v>86</v>
      </c>
      <c r="AY126" s="14" t="s">
        <v>168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4" t="s">
        <v>84</v>
      </c>
      <c r="BK126" s="185">
        <f>ROUND(I126*H126,2)</f>
        <v>0</v>
      </c>
      <c r="BL126" s="14" t="s">
        <v>417</v>
      </c>
      <c r="BM126" s="184" t="s">
        <v>3740</v>
      </c>
    </row>
    <row r="127" spans="1:65" s="2" customFormat="1" ht="6.95" customHeight="1">
      <c r="A127" s="3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36"/>
      <c r="M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sheetProtection algorithmName="SHA-512" hashValue="jZTjbQpyCW8g9t7cvyjCrfVlMnt2dFR4M88WZpwMXwm7OIsScWg5W0qo9Z9zxn94RCqhrp0I+Qktuvb7cK4cng==" saltValue="VHEzyIfNT8i4Z676GHwQ7TxHWC80rNjbeEiFXzxyTTvWFf11SBXNrz62K0h+K4eXWjeDtFf+ErtaG8llBa8BfQ==" spinCount="100000" sheet="1" objects="1" scenarios="1" formatColumns="0" formatRows="0" autoFilter="0"/>
  <autoFilter ref="C121:K12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130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135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2" t="s">
        <v>3741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6" t="s">
        <v>1</v>
      </c>
      <c r="G11" s="31"/>
      <c r="H11" s="31"/>
      <c r="I11" s="116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6" t="s">
        <v>3742</v>
      </c>
      <c r="G12" s="31"/>
      <c r="H12" s="31"/>
      <c r="I12" s="116" t="s">
        <v>22</v>
      </c>
      <c r="J12" s="118" t="str">
        <f>'Rekapitulace stavby'!AN8</f>
        <v>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16" t="s">
        <v>28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32</v>
      </c>
      <c r="F21" s="31"/>
      <c r="G21" s="31"/>
      <c r="H21" s="31"/>
      <c r="I21" s="116" t="s">
        <v>28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35</v>
      </c>
      <c r="F24" s="31"/>
      <c r="G24" s="31"/>
      <c r="H24" s="31"/>
      <c r="I24" s="116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9"/>
      <c r="B27" s="120"/>
      <c r="C27" s="119"/>
      <c r="D27" s="119"/>
      <c r="E27" s="267" t="s">
        <v>1</v>
      </c>
      <c r="F27" s="267"/>
      <c r="G27" s="267"/>
      <c r="H27" s="26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2"/>
      <c r="E29" s="122"/>
      <c r="F29" s="122"/>
      <c r="G29" s="122"/>
      <c r="H29" s="122"/>
      <c r="I29" s="122"/>
      <c r="J29" s="122"/>
      <c r="K29" s="122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3" t="s">
        <v>37</v>
      </c>
      <c r="E30" s="31"/>
      <c r="F30" s="31"/>
      <c r="G30" s="31"/>
      <c r="H30" s="31"/>
      <c r="I30" s="31"/>
      <c r="J30" s="124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5" t="s">
        <v>39</v>
      </c>
      <c r="G32" s="31"/>
      <c r="H32" s="31"/>
      <c r="I32" s="125" t="s">
        <v>38</v>
      </c>
      <c r="J32" s="125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7" t="s">
        <v>41</v>
      </c>
      <c r="E33" s="116" t="s">
        <v>42</v>
      </c>
      <c r="F33" s="126">
        <f>ROUND((SUM(BE121:BE149)),  2)</f>
        <v>0</v>
      </c>
      <c r="G33" s="31"/>
      <c r="H33" s="31"/>
      <c r="I33" s="127">
        <v>0.21</v>
      </c>
      <c r="J33" s="126">
        <f>ROUND(((SUM(BE121:BE149))*I33),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ROUND((SUM(BF121:BF149)),  2)</f>
        <v>0</v>
      </c>
      <c r="G34" s="31"/>
      <c r="H34" s="31"/>
      <c r="I34" s="127">
        <v>0.15</v>
      </c>
      <c r="J34" s="126">
        <f>ROUND(((SUM(BF121:BF149))*I34),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ROUND((SUM(BG121:BG149)),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ROUND((SUM(BH121:BH149)),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ROUND((SUM(BI121:BI149)),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VON - VON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SSZT Nymburk</v>
      </c>
      <c r="G89" s="33"/>
      <c r="H89" s="33"/>
      <c r="I89" s="26" t="s">
        <v>22</v>
      </c>
      <c r="J89" s="63" t="str">
        <f>IF(J12="","",J12)</f>
        <v>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 xml:space="preserve"> Správa železnic, státní organizace</v>
      </c>
      <c r="G91" s="33"/>
      <c r="H91" s="33"/>
      <c r="I91" s="26" t="s">
        <v>31</v>
      </c>
      <c r="J91" s="29" t="str">
        <f>E21</f>
        <v xml:space="preserve"> 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143</v>
      </c>
      <c r="D94" s="147"/>
      <c r="E94" s="147"/>
      <c r="F94" s="147"/>
      <c r="G94" s="147"/>
      <c r="H94" s="147"/>
      <c r="I94" s="147"/>
      <c r="J94" s="148" t="s">
        <v>144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145</v>
      </c>
      <c r="D96" s="33"/>
      <c r="E96" s="33"/>
      <c r="F96" s="33"/>
      <c r="G96" s="33"/>
      <c r="H96" s="33"/>
      <c r="I96" s="33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146</v>
      </c>
    </row>
    <row r="97" spans="1:31" s="9" customFormat="1" ht="24.95" customHeight="1">
      <c r="B97" s="150"/>
      <c r="C97" s="151"/>
      <c r="D97" s="152" t="s">
        <v>3743</v>
      </c>
      <c r="E97" s="153"/>
      <c r="F97" s="153"/>
      <c r="G97" s="153"/>
      <c r="H97" s="153"/>
      <c r="I97" s="153"/>
      <c r="J97" s="154">
        <f>J122</f>
        <v>0</v>
      </c>
      <c r="K97" s="151"/>
      <c r="L97" s="155"/>
    </row>
    <row r="98" spans="1:31" s="9" customFormat="1" ht="24.95" customHeight="1">
      <c r="B98" s="150"/>
      <c r="C98" s="151"/>
      <c r="D98" s="152" t="s">
        <v>149</v>
      </c>
      <c r="E98" s="153"/>
      <c r="F98" s="153"/>
      <c r="G98" s="153"/>
      <c r="H98" s="153"/>
      <c r="I98" s="153"/>
      <c r="J98" s="154">
        <f>J126</f>
        <v>0</v>
      </c>
      <c r="K98" s="151"/>
      <c r="L98" s="155"/>
    </row>
    <row r="99" spans="1:31" s="9" customFormat="1" ht="24.95" customHeight="1">
      <c r="B99" s="150"/>
      <c r="C99" s="151"/>
      <c r="D99" s="152" t="s">
        <v>2914</v>
      </c>
      <c r="E99" s="153"/>
      <c r="F99" s="153"/>
      <c r="G99" s="153"/>
      <c r="H99" s="153"/>
      <c r="I99" s="153"/>
      <c r="J99" s="154">
        <f>J136</f>
        <v>0</v>
      </c>
      <c r="K99" s="151"/>
      <c r="L99" s="155"/>
    </row>
    <row r="100" spans="1:31" s="10" customFormat="1" ht="19.899999999999999" customHeight="1">
      <c r="B100" s="156"/>
      <c r="C100" s="100"/>
      <c r="D100" s="157" t="s">
        <v>2915</v>
      </c>
      <c r="E100" s="158"/>
      <c r="F100" s="158"/>
      <c r="G100" s="158"/>
      <c r="H100" s="158"/>
      <c r="I100" s="158"/>
      <c r="J100" s="159">
        <f>J145</f>
        <v>0</v>
      </c>
      <c r="K100" s="100"/>
      <c r="L100" s="160"/>
    </row>
    <row r="101" spans="1:31" s="10" customFormat="1" ht="19.899999999999999" customHeight="1">
      <c r="B101" s="156"/>
      <c r="C101" s="100"/>
      <c r="D101" s="157" t="s">
        <v>3744</v>
      </c>
      <c r="E101" s="158"/>
      <c r="F101" s="158"/>
      <c r="G101" s="158"/>
      <c r="H101" s="158"/>
      <c r="I101" s="158"/>
      <c r="J101" s="159">
        <f>J148</f>
        <v>0</v>
      </c>
      <c r="K101" s="100"/>
      <c r="L101" s="160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150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63" t="str">
        <f>E7</f>
        <v>Oprava zabezpečovacího zařízení v žst Nymburk město</v>
      </c>
      <c r="F111" s="264"/>
      <c r="G111" s="264"/>
      <c r="H111" s="26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135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0" t="str">
        <f>E9</f>
        <v>VON - VON</v>
      </c>
      <c r="F113" s="266"/>
      <c r="G113" s="266"/>
      <c r="H113" s="26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 xml:space="preserve"> SSZT Nymburk</v>
      </c>
      <c r="G115" s="33"/>
      <c r="H115" s="33"/>
      <c r="I115" s="26" t="s">
        <v>22</v>
      </c>
      <c r="J115" s="63" t="str">
        <f>IF(J12="","",J12)</f>
        <v>5. 2. 2021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24</v>
      </c>
      <c r="D117" s="33"/>
      <c r="E117" s="33"/>
      <c r="F117" s="24" t="str">
        <f>E15</f>
        <v xml:space="preserve"> Správa železnic, státní organizace</v>
      </c>
      <c r="G117" s="33"/>
      <c r="H117" s="33"/>
      <c r="I117" s="26" t="s">
        <v>31</v>
      </c>
      <c r="J117" s="29" t="str">
        <f>E21</f>
        <v xml:space="preserve"> Signal Projekt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3"/>
      <c r="E118" s="33"/>
      <c r="F118" s="24" t="str">
        <f>IF(E18="","",E18)</f>
        <v>Vyplň údaj</v>
      </c>
      <c r="G118" s="33"/>
      <c r="H118" s="33"/>
      <c r="I118" s="26" t="s">
        <v>34</v>
      </c>
      <c r="J118" s="29" t="str">
        <f>E24</f>
        <v xml:space="preserve"> Ing. Šustr Ondřej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151</v>
      </c>
      <c r="D120" s="164" t="s">
        <v>62</v>
      </c>
      <c r="E120" s="164" t="s">
        <v>58</v>
      </c>
      <c r="F120" s="164" t="s">
        <v>59</v>
      </c>
      <c r="G120" s="164" t="s">
        <v>152</v>
      </c>
      <c r="H120" s="164" t="s">
        <v>153</v>
      </c>
      <c r="I120" s="164" t="s">
        <v>154</v>
      </c>
      <c r="J120" s="164" t="s">
        <v>144</v>
      </c>
      <c r="K120" s="165" t="s">
        <v>155</v>
      </c>
      <c r="L120" s="166"/>
      <c r="M120" s="72" t="s">
        <v>1</v>
      </c>
      <c r="N120" s="73" t="s">
        <v>41</v>
      </c>
      <c r="O120" s="73" t="s">
        <v>156</v>
      </c>
      <c r="P120" s="73" t="s">
        <v>157</v>
      </c>
      <c r="Q120" s="73" t="s">
        <v>158</v>
      </c>
      <c r="R120" s="73" t="s">
        <v>159</v>
      </c>
      <c r="S120" s="73" t="s">
        <v>160</v>
      </c>
      <c r="T120" s="74" t="s">
        <v>161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9" customHeight="1">
      <c r="A121" s="31"/>
      <c r="B121" s="32"/>
      <c r="C121" s="79" t="s">
        <v>162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P122+P126+P136</f>
        <v>0</v>
      </c>
      <c r="Q121" s="76"/>
      <c r="R121" s="169">
        <f>R122+R126+R136</f>
        <v>0</v>
      </c>
      <c r="S121" s="76"/>
      <c r="T121" s="170">
        <f>T122+T126+T136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146</v>
      </c>
      <c r="BK121" s="171">
        <f>BK122+BK126+BK136</f>
        <v>0</v>
      </c>
    </row>
    <row r="122" spans="1:65" s="12" customFormat="1" ht="25.9" customHeight="1">
      <c r="B122" s="195"/>
      <c r="C122" s="196"/>
      <c r="D122" s="197" t="s">
        <v>76</v>
      </c>
      <c r="E122" s="198" t="s">
        <v>197</v>
      </c>
      <c r="F122" s="198" t="s">
        <v>1184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SUM(P123:P125)</f>
        <v>0</v>
      </c>
      <c r="Q122" s="203"/>
      <c r="R122" s="204">
        <f>SUM(R123:R125)</f>
        <v>0</v>
      </c>
      <c r="S122" s="203"/>
      <c r="T122" s="205">
        <f>SUM(T123:T125)</f>
        <v>0</v>
      </c>
      <c r="AR122" s="206" t="s">
        <v>84</v>
      </c>
      <c r="AT122" s="207" t="s">
        <v>76</v>
      </c>
      <c r="AU122" s="207" t="s">
        <v>77</v>
      </c>
      <c r="AY122" s="206" t="s">
        <v>168</v>
      </c>
      <c r="BK122" s="208">
        <f>SUM(BK123:BK125)</f>
        <v>0</v>
      </c>
    </row>
    <row r="123" spans="1:65" s="2" customFormat="1" ht="24.2" customHeight="1">
      <c r="A123" s="31"/>
      <c r="B123" s="32"/>
      <c r="C123" s="186" t="s">
        <v>84</v>
      </c>
      <c r="D123" s="186" t="s">
        <v>597</v>
      </c>
      <c r="E123" s="187" t="s">
        <v>3745</v>
      </c>
      <c r="F123" s="188" t="s">
        <v>3746</v>
      </c>
      <c r="G123" s="189" t="s">
        <v>1162</v>
      </c>
      <c r="H123" s="190">
        <v>3.5</v>
      </c>
      <c r="I123" s="191"/>
      <c r="J123" s="192">
        <f>ROUND(I123*H123,2)</f>
        <v>0</v>
      </c>
      <c r="K123" s="188" t="s">
        <v>1</v>
      </c>
      <c r="L123" s="36"/>
      <c r="M123" s="193" t="s">
        <v>1</v>
      </c>
      <c r="N123" s="194" t="s">
        <v>42</v>
      </c>
      <c r="O123" s="6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176</v>
      </c>
      <c r="AT123" s="184" t="s">
        <v>597</v>
      </c>
      <c r="AU123" s="184" t="s">
        <v>84</v>
      </c>
      <c r="AY123" s="14" t="s">
        <v>168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4" t="s">
        <v>84</v>
      </c>
      <c r="BK123" s="185">
        <f>ROUND(I123*H123,2)</f>
        <v>0</v>
      </c>
      <c r="BL123" s="14" t="s">
        <v>176</v>
      </c>
      <c r="BM123" s="184" t="s">
        <v>3747</v>
      </c>
    </row>
    <row r="124" spans="1:65" s="2" customFormat="1" ht="24.2" customHeight="1">
      <c r="A124" s="31"/>
      <c r="B124" s="32"/>
      <c r="C124" s="186" t="s">
        <v>86</v>
      </c>
      <c r="D124" s="186" t="s">
        <v>597</v>
      </c>
      <c r="E124" s="187" t="s">
        <v>3748</v>
      </c>
      <c r="F124" s="188" t="s">
        <v>3749</v>
      </c>
      <c r="G124" s="189" t="s">
        <v>1162</v>
      </c>
      <c r="H124" s="190">
        <v>1.2</v>
      </c>
      <c r="I124" s="191"/>
      <c r="J124" s="192">
        <f>ROUND(I124*H124,2)</f>
        <v>0</v>
      </c>
      <c r="K124" s="188" t="s">
        <v>1</v>
      </c>
      <c r="L124" s="36"/>
      <c r="M124" s="193" t="s">
        <v>1</v>
      </c>
      <c r="N124" s="194" t="s">
        <v>42</v>
      </c>
      <c r="O124" s="68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176</v>
      </c>
      <c r="AT124" s="184" t="s">
        <v>597</v>
      </c>
      <c r="AU124" s="184" t="s">
        <v>84</v>
      </c>
      <c r="AY124" s="14" t="s">
        <v>168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4" t="s">
        <v>84</v>
      </c>
      <c r="BK124" s="185">
        <f>ROUND(I124*H124,2)</f>
        <v>0</v>
      </c>
      <c r="BL124" s="14" t="s">
        <v>176</v>
      </c>
      <c r="BM124" s="184" t="s">
        <v>3750</v>
      </c>
    </row>
    <row r="125" spans="1:65" s="2" customFormat="1" ht="24.2" customHeight="1">
      <c r="A125" s="31"/>
      <c r="B125" s="32"/>
      <c r="C125" s="186" t="s">
        <v>94</v>
      </c>
      <c r="D125" s="186" t="s">
        <v>597</v>
      </c>
      <c r="E125" s="187" t="s">
        <v>1177</v>
      </c>
      <c r="F125" s="188" t="s">
        <v>3751</v>
      </c>
      <c r="G125" s="189" t="s">
        <v>1162</v>
      </c>
      <c r="H125" s="190">
        <v>0.7</v>
      </c>
      <c r="I125" s="191"/>
      <c r="J125" s="192">
        <f>ROUND(I125*H125,2)</f>
        <v>0</v>
      </c>
      <c r="K125" s="188" t="s">
        <v>1</v>
      </c>
      <c r="L125" s="36"/>
      <c r="M125" s="193" t="s">
        <v>1</v>
      </c>
      <c r="N125" s="194" t="s">
        <v>42</v>
      </c>
      <c r="O125" s="68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176</v>
      </c>
      <c r="AT125" s="184" t="s">
        <v>597</v>
      </c>
      <c r="AU125" s="184" t="s">
        <v>84</v>
      </c>
      <c r="AY125" s="14" t="s">
        <v>168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4" t="s">
        <v>84</v>
      </c>
      <c r="BK125" s="185">
        <f>ROUND(I125*H125,2)</f>
        <v>0</v>
      </c>
      <c r="BL125" s="14" t="s">
        <v>176</v>
      </c>
      <c r="BM125" s="184" t="s">
        <v>3752</v>
      </c>
    </row>
    <row r="126" spans="1:65" s="12" customFormat="1" ht="25.9" customHeight="1">
      <c r="B126" s="195"/>
      <c r="C126" s="196"/>
      <c r="D126" s="197" t="s">
        <v>76</v>
      </c>
      <c r="E126" s="198" t="s">
        <v>1183</v>
      </c>
      <c r="F126" s="198" t="s">
        <v>1184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SUM(P127:P135)</f>
        <v>0</v>
      </c>
      <c r="Q126" s="203"/>
      <c r="R126" s="204">
        <f>SUM(R127:R135)</f>
        <v>0</v>
      </c>
      <c r="S126" s="203"/>
      <c r="T126" s="205">
        <f>SUM(T127:T135)</f>
        <v>0</v>
      </c>
      <c r="AR126" s="206" t="s">
        <v>176</v>
      </c>
      <c r="AT126" s="207" t="s">
        <v>76</v>
      </c>
      <c r="AU126" s="207" t="s">
        <v>77</v>
      </c>
      <c r="AY126" s="206" t="s">
        <v>168</v>
      </c>
      <c r="BK126" s="208">
        <f>SUM(BK127:BK135)</f>
        <v>0</v>
      </c>
    </row>
    <row r="127" spans="1:65" s="2" customFormat="1" ht="24.2" customHeight="1">
      <c r="A127" s="31"/>
      <c r="B127" s="32"/>
      <c r="C127" s="186" t="s">
        <v>181</v>
      </c>
      <c r="D127" s="186" t="s">
        <v>597</v>
      </c>
      <c r="E127" s="187" t="s">
        <v>3753</v>
      </c>
      <c r="F127" s="188" t="s">
        <v>3754</v>
      </c>
      <c r="G127" s="189" t="s">
        <v>1162</v>
      </c>
      <c r="H127" s="190">
        <v>25.6</v>
      </c>
      <c r="I127" s="191"/>
      <c r="J127" s="192">
        <f t="shared" ref="J127:J135" si="0">ROUND(I127*H127,2)</f>
        <v>0</v>
      </c>
      <c r="K127" s="188" t="s">
        <v>1</v>
      </c>
      <c r="L127" s="36"/>
      <c r="M127" s="193" t="s">
        <v>1</v>
      </c>
      <c r="N127" s="194" t="s">
        <v>42</v>
      </c>
      <c r="O127" s="68"/>
      <c r="P127" s="182">
        <f t="shared" ref="P127:P135" si="1">O127*H127</f>
        <v>0</v>
      </c>
      <c r="Q127" s="182">
        <v>0</v>
      </c>
      <c r="R127" s="182">
        <f t="shared" ref="R127:R135" si="2">Q127*H127</f>
        <v>0</v>
      </c>
      <c r="S127" s="182">
        <v>0</v>
      </c>
      <c r="T127" s="183">
        <f t="shared" ref="T127:T135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585</v>
      </c>
      <c r="AT127" s="184" t="s">
        <v>597</v>
      </c>
      <c r="AU127" s="184" t="s">
        <v>84</v>
      </c>
      <c r="AY127" s="14" t="s">
        <v>168</v>
      </c>
      <c r="BE127" s="185">
        <f t="shared" ref="BE127:BE135" si="4">IF(N127="základní",J127,0)</f>
        <v>0</v>
      </c>
      <c r="BF127" s="185">
        <f t="shared" ref="BF127:BF135" si="5">IF(N127="snížená",J127,0)</f>
        <v>0</v>
      </c>
      <c r="BG127" s="185">
        <f t="shared" ref="BG127:BG135" si="6">IF(N127="zákl. přenesená",J127,0)</f>
        <v>0</v>
      </c>
      <c r="BH127" s="185">
        <f t="shared" ref="BH127:BH135" si="7">IF(N127="sníž. přenesená",J127,0)</f>
        <v>0</v>
      </c>
      <c r="BI127" s="185">
        <f t="shared" ref="BI127:BI135" si="8">IF(N127="nulová",J127,0)</f>
        <v>0</v>
      </c>
      <c r="BJ127" s="14" t="s">
        <v>84</v>
      </c>
      <c r="BK127" s="185">
        <f t="shared" ref="BK127:BK135" si="9">ROUND(I127*H127,2)</f>
        <v>0</v>
      </c>
      <c r="BL127" s="14" t="s">
        <v>585</v>
      </c>
      <c r="BM127" s="184" t="s">
        <v>3755</v>
      </c>
    </row>
    <row r="128" spans="1:65" s="2" customFormat="1" ht="37.9" customHeight="1">
      <c r="A128" s="31"/>
      <c r="B128" s="32"/>
      <c r="C128" s="186" t="s">
        <v>185</v>
      </c>
      <c r="D128" s="186" t="s">
        <v>597</v>
      </c>
      <c r="E128" s="187" t="s">
        <v>3756</v>
      </c>
      <c r="F128" s="188" t="s">
        <v>3757</v>
      </c>
      <c r="G128" s="189" t="s">
        <v>1162</v>
      </c>
      <c r="H128" s="190">
        <v>3.6</v>
      </c>
      <c r="I128" s="191"/>
      <c r="J128" s="192">
        <f t="shared" si="0"/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585</v>
      </c>
      <c r="AT128" s="184" t="s">
        <v>597</v>
      </c>
      <c r="AU128" s="184" t="s">
        <v>84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585</v>
      </c>
      <c r="BM128" s="184" t="s">
        <v>3758</v>
      </c>
    </row>
    <row r="129" spans="1:65" s="2" customFormat="1" ht="37.9" customHeight="1">
      <c r="A129" s="31"/>
      <c r="B129" s="32"/>
      <c r="C129" s="186" t="s">
        <v>189</v>
      </c>
      <c r="D129" s="186" t="s">
        <v>597</v>
      </c>
      <c r="E129" s="187" t="s">
        <v>3759</v>
      </c>
      <c r="F129" s="188" t="s">
        <v>3760</v>
      </c>
      <c r="G129" s="189" t="s">
        <v>1162</v>
      </c>
      <c r="H129" s="190">
        <v>10.199999999999999</v>
      </c>
      <c r="I129" s="191"/>
      <c r="J129" s="192">
        <f t="shared" si="0"/>
        <v>0</v>
      </c>
      <c r="K129" s="188" t="s">
        <v>1</v>
      </c>
      <c r="L129" s="36"/>
      <c r="M129" s="193" t="s">
        <v>1</v>
      </c>
      <c r="N129" s="194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585</v>
      </c>
      <c r="AT129" s="184" t="s">
        <v>597</v>
      </c>
      <c r="AU129" s="184" t="s">
        <v>84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585</v>
      </c>
      <c r="BM129" s="184" t="s">
        <v>3761</v>
      </c>
    </row>
    <row r="130" spans="1:65" s="2" customFormat="1" ht="24.2" customHeight="1">
      <c r="A130" s="31"/>
      <c r="B130" s="32"/>
      <c r="C130" s="186" t="s">
        <v>176</v>
      </c>
      <c r="D130" s="186" t="s">
        <v>597</v>
      </c>
      <c r="E130" s="187" t="s">
        <v>3762</v>
      </c>
      <c r="F130" s="188" t="s">
        <v>3763</v>
      </c>
      <c r="G130" s="189" t="s">
        <v>1162</v>
      </c>
      <c r="H130" s="190">
        <v>5</v>
      </c>
      <c r="I130" s="191"/>
      <c r="J130" s="192">
        <f t="shared" si="0"/>
        <v>0</v>
      </c>
      <c r="K130" s="188" t="s">
        <v>1</v>
      </c>
      <c r="L130" s="36"/>
      <c r="M130" s="193" t="s">
        <v>1</v>
      </c>
      <c r="N130" s="194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585</v>
      </c>
      <c r="AT130" s="184" t="s">
        <v>597</v>
      </c>
      <c r="AU130" s="184" t="s">
        <v>84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585</v>
      </c>
      <c r="BM130" s="184" t="s">
        <v>3764</v>
      </c>
    </row>
    <row r="131" spans="1:65" s="2" customFormat="1" ht="37.9" customHeight="1">
      <c r="A131" s="31"/>
      <c r="B131" s="32"/>
      <c r="C131" s="186" t="s">
        <v>193</v>
      </c>
      <c r="D131" s="186" t="s">
        <v>597</v>
      </c>
      <c r="E131" s="187" t="s">
        <v>3765</v>
      </c>
      <c r="F131" s="188" t="s">
        <v>3766</v>
      </c>
      <c r="G131" s="189" t="s">
        <v>1162</v>
      </c>
      <c r="H131" s="190">
        <v>3.2</v>
      </c>
      <c r="I131" s="191"/>
      <c r="J131" s="192">
        <f t="shared" si="0"/>
        <v>0</v>
      </c>
      <c r="K131" s="188" t="s">
        <v>1</v>
      </c>
      <c r="L131" s="36"/>
      <c r="M131" s="193" t="s">
        <v>1</v>
      </c>
      <c r="N131" s="194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585</v>
      </c>
      <c r="AT131" s="184" t="s">
        <v>597</v>
      </c>
      <c r="AU131" s="184" t="s">
        <v>84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585</v>
      </c>
      <c r="BM131" s="184" t="s">
        <v>3767</v>
      </c>
    </row>
    <row r="132" spans="1:65" s="2" customFormat="1" ht="37.9" customHeight="1">
      <c r="A132" s="31"/>
      <c r="B132" s="32"/>
      <c r="C132" s="186" t="s">
        <v>197</v>
      </c>
      <c r="D132" s="186" t="s">
        <v>597</v>
      </c>
      <c r="E132" s="187" t="s">
        <v>3768</v>
      </c>
      <c r="F132" s="188" t="s">
        <v>3769</v>
      </c>
      <c r="G132" s="189" t="s">
        <v>1162</v>
      </c>
      <c r="H132" s="190">
        <v>0.2</v>
      </c>
      <c r="I132" s="191"/>
      <c r="J132" s="192">
        <f t="shared" si="0"/>
        <v>0</v>
      </c>
      <c r="K132" s="188" t="s">
        <v>1</v>
      </c>
      <c r="L132" s="36"/>
      <c r="M132" s="193" t="s">
        <v>1</v>
      </c>
      <c r="N132" s="194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585</v>
      </c>
      <c r="AT132" s="184" t="s">
        <v>597</v>
      </c>
      <c r="AU132" s="184" t="s">
        <v>84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585</v>
      </c>
      <c r="BM132" s="184" t="s">
        <v>3770</v>
      </c>
    </row>
    <row r="133" spans="1:65" s="2" customFormat="1" ht="37.9" customHeight="1">
      <c r="A133" s="31"/>
      <c r="B133" s="32"/>
      <c r="C133" s="186" t="s">
        <v>201</v>
      </c>
      <c r="D133" s="186" t="s">
        <v>597</v>
      </c>
      <c r="E133" s="187" t="s">
        <v>1266</v>
      </c>
      <c r="F133" s="188" t="s">
        <v>1267</v>
      </c>
      <c r="G133" s="189" t="s">
        <v>1162</v>
      </c>
      <c r="H133" s="190">
        <v>2.4</v>
      </c>
      <c r="I133" s="191"/>
      <c r="J133" s="192">
        <f t="shared" si="0"/>
        <v>0</v>
      </c>
      <c r="K133" s="188" t="s">
        <v>1</v>
      </c>
      <c r="L133" s="36"/>
      <c r="M133" s="193" t="s">
        <v>1</v>
      </c>
      <c r="N133" s="194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585</v>
      </c>
      <c r="AT133" s="184" t="s">
        <v>597</v>
      </c>
      <c r="AU133" s="184" t="s">
        <v>84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585</v>
      </c>
      <c r="BM133" s="184" t="s">
        <v>3771</v>
      </c>
    </row>
    <row r="134" spans="1:65" s="2" customFormat="1" ht="24.2" customHeight="1">
      <c r="A134" s="31"/>
      <c r="B134" s="32"/>
      <c r="C134" s="186" t="s">
        <v>205</v>
      </c>
      <c r="D134" s="186" t="s">
        <v>597</v>
      </c>
      <c r="E134" s="187" t="s">
        <v>3772</v>
      </c>
      <c r="F134" s="188" t="s">
        <v>3773</v>
      </c>
      <c r="G134" s="189" t="s">
        <v>1162</v>
      </c>
      <c r="H134" s="190">
        <v>7.258</v>
      </c>
      <c r="I134" s="191"/>
      <c r="J134" s="192">
        <f t="shared" si="0"/>
        <v>0</v>
      </c>
      <c r="K134" s="188" t="s">
        <v>1</v>
      </c>
      <c r="L134" s="36"/>
      <c r="M134" s="193" t="s">
        <v>1</v>
      </c>
      <c r="N134" s="194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585</v>
      </c>
      <c r="AT134" s="184" t="s">
        <v>597</v>
      </c>
      <c r="AU134" s="184" t="s">
        <v>84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585</v>
      </c>
      <c r="BM134" s="184" t="s">
        <v>3774</v>
      </c>
    </row>
    <row r="135" spans="1:65" s="2" customFormat="1" ht="24.2" customHeight="1">
      <c r="A135" s="31"/>
      <c r="B135" s="32"/>
      <c r="C135" s="186" t="s">
        <v>209</v>
      </c>
      <c r="D135" s="186" t="s">
        <v>597</v>
      </c>
      <c r="E135" s="187" t="s">
        <v>3775</v>
      </c>
      <c r="F135" s="188" t="s">
        <v>3776</v>
      </c>
      <c r="G135" s="189" t="s">
        <v>166</v>
      </c>
      <c r="H135" s="190">
        <v>4</v>
      </c>
      <c r="I135" s="191"/>
      <c r="J135" s="192">
        <f t="shared" si="0"/>
        <v>0</v>
      </c>
      <c r="K135" s="188" t="s">
        <v>1</v>
      </c>
      <c r="L135" s="36"/>
      <c r="M135" s="193" t="s">
        <v>1</v>
      </c>
      <c r="N135" s="194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585</v>
      </c>
      <c r="AT135" s="184" t="s">
        <v>597</v>
      </c>
      <c r="AU135" s="184" t="s">
        <v>84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585</v>
      </c>
      <c r="BM135" s="184" t="s">
        <v>3777</v>
      </c>
    </row>
    <row r="136" spans="1:65" s="12" customFormat="1" ht="25.9" customHeight="1">
      <c r="B136" s="195"/>
      <c r="C136" s="196"/>
      <c r="D136" s="197" t="s">
        <v>76</v>
      </c>
      <c r="E136" s="198" t="s">
        <v>2938</v>
      </c>
      <c r="F136" s="198" t="s">
        <v>2939</v>
      </c>
      <c r="G136" s="196"/>
      <c r="H136" s="196"/>
      <c r="I136" s="199"/>
      <c r="J136" s="200">
        <f>BK136</f>
        <v>0</v>
      </c>
      <c r="K136" s="196"/>
      <c r="L136" s="201"/>
      <c r="M136" s="202"/>
      <c r="N136" s="203"/>
      <c r="O136" s="203"/>
      <c r="P136" s="204">
        <f>P137+SUM(P138:P145)+P148</f>
        <v>0</v>
      </c>
      <c r="Q136" s="203"/>
      <c r="R136" s="204">
        <f>R137+SUM(R138:R145)+R148</f>
        <v>0</v>
      </c>
      <c r="S136" s="203"/>
      <c r="T136" s="205">
        <f>T137+SUM(T138:T145)+T148</f>
        <v>0</v>
      </c>
      <c r="AR136" s="206" t="s">
        <v>181</v>
      </c>
      <c r="AT136" s="207" t="s">
        <v>76</v>
      </c>
      <c r="AU136" s="207" t="s">
        <v>77</v>
      </c>
      <c r="AY136" s="206" t="s">
        <v>168</v>
      </c>
      <c r="BK136" s="208">
        <f>BK137+SUM(BK138:BK145)+BK148</f>
        <v>0</v>
      </c>
    </row>
    <row r="137" spans="1:65" s="2" customFormat="1" ht="14.45" customHeight="1">
      <c r="A137" s="31"/>
      <c r="B137" s="32"/>
      <c r="C137" s="186" t="s">
        <v>215</v>
      </c>
      <c r="D137" s="186" t="s">
        <v>597</v>
      </c>
      <c r="E137" s="187" t="s">
        <v>3778</v>
      </c>
      <c r="F137" s="188" t="s">
        <v>3779</v>
      </c>
      <c r="G137" s="189" t="s">
        <v>3780</v>
      </c>
      <c r="H137" s="216"/>
      <c r="I137" s="191"/>
      <c r="J137" s="192">
        <f t="shared" ref="J137:J144" si="10">ROUND(I137*H137,2)</f>
        <v>0</v>
      </c>
      <c r="K137" s="188" t="s">
        <v>1</v>
      </c>
      <c r="L137" s="36"/>
      <c r="M137" s="193" t="s">
        <v>1</v>
      </c>
      <c r="N137" s="194" t="s">
        <v>42</v>
      </c>
      <c r="O137" s="68"/>
      <c r="P137" s="182">
        <f t="shared" ref="P137:P144" si="11">O137*H137</f>
        <v>0</v>
      </c>
      <c r="Q137" s="182">
        <v>0</v>
      </c>
      <c r="R137" s="182">
        <f t="shared" ref="R137:R144" si="12">Q137*H137</f>
        <v>0</v>
      </c>
      <c r="S137" s="182">
        <v>0</v>
      </c>
      <c r="T137" s="183">
        <f t="shared" ref="T137:T144" si="1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3337</v>
      </c>
      <c r="AT137" s="184" t="s">
        <v>597</v>
      </c>
      <c r="AU137" s="184" t="s">
        <v>84</v>
      </c>
      <c r="AY137" s="14" t="s">
        <v>168</v>
      </c>
      <c r="BE137" s="185">
        <f t="shared" ref="BE137:BE144" si="14">IF(N137="základní",J137,0)</f>
        <v>0</v>
      </c>
      <c r="BF137" s="185">
        <f t="shared" ref="BF137:BF144" si="15">IF(N137="snížená",J137,0)</f>
        <v>0</v>
      </c>
      <c r="BG137" s="185">
        <f t="shared" ref="BG137:BG144" si="16">IF(N137="zákl. přenesená",J137,0)</f>
        <v>0</v>
      </c>
      <c r="BH137" s="185">
        <f t="shared" ref="BH137:BH144" si="17">IF(N137="sníž. přenesená",J137,0)</f>
        <v>0</v>
      </c>
      <c r="BI137" s="185">
        <f t="shared" ref="BI137:BI144" si="18">IF(N137="nulová",J137,0)</f>
        <v>0</v>
      </c>
      <c r="BJ137" s="14" t="s">
        <v>84</v>
      </c>
      <c r="BK137" s="185">
        <f t="shared" ref="BK137:BK144" si="19">ROUND(I137*H137,2)</f>
        <v>0</v>
      </c>
      <c r="BL137" s="14" t="s">
        <v>3337</v>
      </c>
      <c r="BM137" s="184" t="s">
        <v>3781</v>
      </c>
    </row>
    <row r="138" spans="1:65" s="2" customFormat="1" ht="24.2" customHeight="1">
      <c r="A138" s="31"/>
      <c r="B138" s="32"/>
      <c r="C138" s="186" t="s">
        <v>219</v>
      </c>
      <c r="D138" s="186" t="s">
        <v>597</v>
      </c>
      <c r="E138" s="187" t="s">
        <v>3782</v>
      </c>
      <c r="F138" s="188" t="s">
        <v>3783</v>
      </c>
      <c r="G138" s="189" t="s">
        <v>3780</v>
      </c>
      <c r="H138" s="216"/>
      <c r="I138" s="191"/>
      <c r="J138" s="192">
        <f t="shared" si="10"/>
        <v>0</v>
      </c>
      <c r="K138" s="188" t="s">
        <v>1</v>
      </c>
      <c r="L138" s="36"/>
      <c r="M138" s="193" t="s">
        <v>1</v>
      </c>
      <c r="N138" s="194" t="s">
        <v>42</v>
      </c>
      <c r="O138" s="68"/>
      <c r="P138" s="182">
        <f t="shared" si="11"/>
        <v>0</v>
      </c>
      <c r="Q138" s="182">
        <v>0</v>
      </c>
      <c r="R138" s="182">
        <f t="shared" si="12"/>
        <v>0</v>
      </c>
      <c r="S138" s="182">
        <v>0</v>
      </c>
      <c r="T138" s="183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3337</v>
      </c>
      <c r="AT138" s="184" t="s">
        <v>597</v>
      </c>
      <c r="AU138" s="184" t="s">
        <v>84</v>
      </c>
      <c r="AY138" s="14" t="s">
        <v>168</v>
      </c>
      <c r="BE138" s="185">
        <f t="shared" si="14"/>
        <v>0</v>
      </c>
      <c r="BF138" s="185">
        <f t="shared" si="15"/>
        <v>0</v>
      </c>
      <c r="BG138" s="185">
        <f t="shared" si="16"/>
        <v>0</v>
      </c>
      <c r="BH138" s="185">
        <f t="shared" si="17"/>
        <v>0</v>
      </c>
      <c r="BI138" s="185">
        <f t="shared" si="18"/>
        <v>0</v>
      </c>
      <c r="BJ138" s="14" t="s">
        <v>84</v>
      </c>
      <c r="BK138" s="185">
        <f t="shared" si="19"/>
        <v>0</v>
      </c>
      <c r="BL138" s="14" t="s">
        <v>3337</v>
      </c>
      <c r="BM138" s="184" t="s">
        <v>3784</v>
      </c>
    </row>
    <row r="139" spans="1:65" s="2" customFormat="1" ht="14.45" customHeight="1">
      <c r="A139" s="31"/>
      <c r="B139" s="32"/>
      <c r="C139" s="186" t="s">
        <v>230</v>
      </c>
      <c r="D139" s="186" t="s">
        <v>597</v>
      </c>
      <c r="E139" s="187" t="s">
        <v>3785</v>
      </c>
      <c r="F139" s="188" t="s">
        <v>3786</v>
      </c>
      <c r="G139" s="189" t="s">
        <v>3780</v>
      </c>
      <c r="H139" s="216"/>
      <c r="I139" s="191"/>
      <c r="J139" s="192">
        <f t="shared" si="10"/>
        <v>0</v>
      </c>
      <c r="K139" s="188" t="s">
        <v>1</v>
      </c>
      <c r="L139" s="36"/>
      <c r="M139" s="193" t="s">
        <v>1</v>
      </c>
      <c r="N139" s="194" t="s">
        <v>42</v>
      </c>
      <c r="O139" s="68"/>
      <c r="P139" s="182">
        <f t="shared" si="11"/>
        <v>0</v>
      </c>
      <c r="Q139" s="182">
        <v>0</v>
      </c>
      <c r="R139" s="182">
        <f t="shared" si="12"/>
        <v>0</v>
      </c>
      <c r="S139" s="182">
        <v>0</v>
      </c>
      <c r="T139" s="183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176</v>
      </c>
      <c r="AT139" s="184" t="s">
        <v>597</v>
      </c>
      <c r="AU139" s="184" t="s">
        <v>84</v>
      </c>
      <c r="AY139" s="14" t="s">
        <v>168</v>
      </c>
      <c r="BE139" s="185">
        <f t="shared" si="14"/>
        <v>0</v>
      </c>
      <c r="BF139" s="185">
        <f t="shared" si="15"/>
        <v>0</v>
      </c>
      <c r="BG139" s="185">
        <f t="shared" si="16"/>
        <v>0</v>
      </c>
      <c r="BH139" s="185">
        <f t="shared" si="17"/>
        <v>0</v>
      </c>
      <c r="BI139" s="185">
        <f t="shared" si="18"/>
        <v>0</v>
      </c>
      <c r="BJ139" s="14" t="s">
        <v>84</v>
      </c>
      <c r="BK139" s="185">
        <f t="shared" si="19"/>
        <v>0</v>
      </c>
      <c r="BL139" s="14" t="s">
        <v>176</v>
      </c>
      <c r="BM139" s="184" t="s">
        <v>3787</v>
      </c>
    </row>
    <row r="140" spans="1:65" s="2" customFormat="1" ht="37.9" customHeight="1">
      <c r="A140" s="31"/>
      <c r="B140" s="32"/>
      <c r="C140" s="186" t="s">
        <v>234</v>
      </c>
      <c r="D140" s="186" t="s">
        <v>597</v>
      </c>
      <c r="E140" s="187" t="s">
        <v>3788</v>
      </c>
      <c r="F140" s="188" t="s">
        <v>3789</v>
      </c>
      <c r="G140" s="189" t="s">
        <v>3780</v>
      </c>
      <c r="H140" s="216"/>
      <c r="I140" s="191"/>
      <c r="J140" s="192">
        <f t="shared" si="10"/>
        <v>0</v>
      </c>
      <c r="K140" s="188" t="s">
        <v>1</v>
      </c>
      <c r="L140" s="36"/>
      <c r="M140" s="193" t="s">
        <v>1</v>
      </c>
      <c r="N140" s="194" t="s">
        <v>42</v>
      </c>
      <c r="O140" s="68"/>
      <c r="P140" s="182">
        <f t="shared" si="11"/>
        <v>0</v>
      </c>
      <c r="Q140" s="182">
        <v>0</v>
      </c>
      <c r="R140" s="182">
        <f t="shared" si="12"/>
        <v>0</v>
      </c>
      <c r="S140" s="182">
        <v>0</v>
      </c>
      <c r="T140" s="183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176</v>
      </c>
      <c r="AT140" s="184" t="s">
        <v>597</v>
      </c>
      <c r="AU140" s="184" t="s">
        <v>84</v>
      </c>
      <c r="AY140" s="14" t="s">
        <v>168</v>
      </c>
      <c r="BE140" s="185">
        <f t="shared" si="14"/>
        <v>0</v>
      </c>
      <c r="BF140" s="185">
        <f t="shared" si="15"/>
        <v>0</v>
      </c>
      <c r="BG140" s="185">
        <f t="shared" si="16"/>
        <v>0</v>
      </c>
      <c r="BH140" s="185">
        <f t="shared" si="17"/>
        <v>0</v>
      </c>
      <c r="BI140" s="185">
        <f t="shared" si="18"/>
        <v>0</v>
      </c>
      <c r="BJ140" s="14" t="s">
        <v>84</v>
      </c>
      <c r="BK140" s="185">
        <f t="shared" si="19"/>
        <v>0</v>
      </c>
      <c r="BL140" s="14" t="s">
        <v>176</v>
      </c>
      <c r="BM140" s="184" t="s">
        <v>3790</v>
      </c>
    </row>
    <row r="141" spans="1:65" s="2" customFormat="1" ht="14.45" customHeight="1">
      <c r="A141" s="31"/>
      <c r="B141" s="32"/>
      <c r="C141" s="186" t="s">
        <v>238</v>
      </c>
      <c r="D141" s="186" t="s">
        <v>597</v>
      </c>
      <c r="E141" s="187" t="s">
        <v>3791</v>
      </c>
      <c r="F141" s="188" t="s">
        <v>3792</v>
      </c>
      <c r="G141" s="189" t="s">
        <v>1162</v>
      </c>
      <c r="H141" s="190">
        <v>4</v>
      </c>
      <c r="I141" s="191"/>
      <c r="J141" s="192">
        <f t="shared" si="10"/>
        <v>0</v>
      </c>
      <c r="K141" s="188" t="s">
        <v>1</v>
      </c>
      <c r="L141" s="36"/>
      <c r="M141" s="193" t="s">
        <v>1</v>
      </c>
      <c r="N141" s="194" t="s">
        <v>42</v>
      </c>
      <c r="O141" s="68"/>
      <c r="P141" s="182">
        <f t="shared" si="11"/>
        <v>0</v>
      </c>
      <c r="Q141" s="182">
        <v>0</v>
      </c>
      <c r="R141" s="182">
        <f t="shared" si="12"/>
        <v>0</v>
      </c>
      <c r="S141" s="182">
        <v>0</v>
      </c>
      <c r="T141" s="183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3337</v>
      </c>
      <c r="AT141" s="184" t="s">
        <v>597</v>
      </c>
      <c r="AU141" s="184" t="s">
        <v>84</v>
      </c>
      <c r="AY141" s="14" t="s">
        <v>168</v>
      </c>
      <c r="BE141" s="185">
        <f t="shared" si="14"/>
        <v>0</v>
      </c>
      <c r="BF141" s="185">
        <f t="shared" si="15"/>
        <v>0</v>
      </c>
      <c r="BG141" s="185">
        <f t="shared" si="16"/>
        <v>0</v>
      </c>
      <c r="BH141" s="185">
        <f t="shared" si="17"/>
        <v>0</v>
      </c>
      <c r="BI141" s="185">
        <f t="shared" si="18"/>
        <v>0</v>
      </c>
      <c r="BJ141" s="14" t="s">
        <v>84</v>
      </c>
      <c r="BK141" s="185">
        <f t="shared" si="19"/>
        <v>0</v>
      </c>
      <c r="BL141" s="14" t="s">
        <v>3337</v>
      </c>
      <c r="BM141" s="184" t="s">
        <v>3793</v>
      </c>
    </row>
    <row r="142" spans="1:65" s="2" customFormat="1" ht="24.2" customHeight="1">
      <c r="A142" s="31"/>
      <c r="B142" s="32"/>
      <c r="C142" s="186" t="s">
        <v>242</v>
      </c>
      <c r="D142" s="186" t="s">
        <v>597</v>
      </c>
      <c r="E142" s="187" t="s">
        <v>3794</v>
      </c>
      <c r="F142" s="188" t="s">
        <v>3795</v>
      </c>
      <c r="G142" s="189" t="s">
        <v>1162</v>
      </c>
      <c r="H142" s="190">
        <v>6</v>
      </c>
      <c r="I142" s="191"/>
      <c r="J142" s="192">
        <f t="shared" si="10"/>
        <v>0</v>
      </c>
      <c r="K142" s="188" t="s">
        <v>1</v>
      </c>
      <c r="L142" s="36"/>
      <c r="M142" s="193" t="s">
        <v>1</v>
      </c>
      <c r="N142" s="194" t="s">
        <v>42</v>
      </c>
      <c r="O142" s="68"/>
      <c r="P142" s="182">
        <f t="shared" si="11"/>
        <v>0</v>
      </c>
      <c r="Q142" s="182">
        <v>0</v>
      </c>
      <c r="R142" s="182">
        <f t="shared" si="12"/>
        <v>0</v>
      </c>
      <c r="S142" s="182">
        <v>0</v>
      </c>
      <c r="T142" s="183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3337</v>
      </c>
      <c r="AT142" s="184" t="s">
        <v>597</v>
      </c>
      <c r="AU142" s="184" t="s">
        <v>84</v>
      </c>
      <c r="AY142" s="14" t="s">
        <v>168</v>
      </c>
      <c r="BE142" s="185">
        <f t="shared" si="14"/>
        <v>0</v>
      </c>
      <c r="BF142" s="185">
        <f t="shared" si="15"/>
        <v>0</v>
      </c>
      <c r="BG142" s="185">
        <f t="shared" si="16"/>
        <v>0</v>
      </c>
      <c r="BH142" s="185">
        <f t="shared" si="17"/>
        <v>0</v>
      </c>
      <c r="BI142" s="185">
        <f t="shared" si="18"/>
        <v>0</v>
      </c>
      <c r="BJ142" s="14" t="s">
        <v>84</v>
      </c>
      <c r="BK142" s="185">
        <f t="shared" si="19"/>
        <v>0</v>
      </c>
      <c r="BL142" s="14" t="s">
        <v>3337</v>
      </c>
      <c r="BM142" s="184" t="s">
        <v>3796</v>
      </c>
    </row>
    <row r="143" spans="1:65" s="2" customFormat="1" ht="14.45" customHeight="1">
      <c r="A143" s="31"/>
      <c r="B143" s="32"/>
      <c r="C143" s="186" t="s">
        <v>7</v>
      </c>
      <c r="D143" s="186" t="s">
        <v>597</v>
      </c>
      <c r="E143" s="187" t="s">
        <v>1173</v>
      </c>
      <c r="F143" s="188" t="s">
        <v>3797</v>
      </c>
      <c r="G143" s="189" t="s">
        <v>1162</v>
      </c>
      <c r="H143" s="190">
        <v>4</v>
      </c>
      <c r="I143" s="191"/>
      <c r="J143" s="192">
        <f t="shared" si="10"/>
        <v>0</v>
      </c>
      <c r="K143" s="188" t="s">
        <v>1</v>
      </c>
      <c r="L143" s="36"/>
      <c r="M143" s="193" t="s">
        <v>1</v>
      </c>
      <c r="N143" s="194" t="s">
        <v>42</v>
      </c>
      <c r="O143" s="68"/>
      <c r="P143" s="182">
        <f t="shared" si="11"/>
        <v>0</v>
      </c>
      <c r="Q143" s="182">
        <v>0</v>
      </c>
      <c r="R143" s="182">
        <f t="shared" si="12"/>
        <v>0</v>
      </c>
      <c r="S143" s="182">
        <v>0</v>
      </c>
      <c r="T143" s="183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3337</v>
      </c>
      <c r="AT143" s="184" t="s">
        <v>597</v>
      </c>
      <c r="AU143" s="184" t="s">
        <v>84</v>
      </c>
      <c r="AY143" s="14" t="s">
        <v>168</v>
      </c>
      <c r="BE143" s="185">
        <f t="shared" si="14"/>
        <v>0</v>
      </c>
      <c r="BF143" s="185">
        <f t="shared" si="15"/>
        <v>0</v>
      </c>
      <c r="BG143" s="185">
        <f t="shared" si="16"/>
        <v>0</v>
      </c>
      <c r="BH143" s="185">
        <f t="shared" si="17"/>
        <v>0</v>
      </c>
      <c r="BI143" s="185">
        <f t="shared" si="18"/>
        <v>0</v>
      </c>
      <c r="BJ143" s="14" t="s">
        <v>84</v>
      </c>
      <c r="BK143" s="185">
        <f t="shared" si="19"/>
        <v>0</v>
      </c>
      <c r="BL143" s="14" t="s">
        <v>3337</v>
      </c>
      <c r="BM143" s="184" t="s">
        <v>3798</v>
      </c>
    </row>
    <row r="144" spans="1:65" s="2" customFormat="1" ht="14.45" customHeight="1">
      <c r="A144" s="31"/>
      <c r="B144" s="32"/>
      <c r="C144" s="186" t="s">
        <v>250</v>
      </c>
      <c r="D144" s="186" t="s">
        <v>597</v>
      </c>
      <c r="E144" s="187" t="s">
        <v>3799</v>
      </c>
      <c r="F144" s="188" t="s">
        <v>3800</v>
      </c>
      <c r="G144" s="189" t="s">
        <v>1162</v>
      </c>
      <c r="H144" s="190">
        <v>3</v>
      </c>
      <c r="I144" s="191"/>
      <c r="J144" s="192">
        <f t="shared" si="10"/>
        <v>0</v>
      </c>
      <c r="K144" s="188" t="s">
        <v>1</v>
      </c>
      <c r="L144" s="36"/>
      <c r="M144" s="193" t="s">
        <v>1</v>
      </c>
      <c r="N144" s="194" t="s">
        <v>42</v>
      </c>
      <c r="O144" s="68"/>
      <c r="P144" s="182">
        <f t="shared" si="11"/>
        <v>0</v>
      </c>
      <c r="Q144" s="182">
        <v>0</v>
      </c>
      <c r="R144" s="182">
        <f t="shared" si="12"/>
        <v>0</v>
      </c>
      <c r="S144" s="182">
        <v>0</v>
      </c>
      <c r="T144" s="183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3337</v>
      </c>
      <c r="AT144" s="184" t="s">
        <v>597</v>
      </c>
      <c r="AU144" s="184" t="s">
        <v>84</v>
      </c>
      <c r="AY144" s="14" t="s">
        <v>168</v>
      </c>
      <c r="BE144" s="185">
        <f t="shared" si="14"/>
        <v>0</v>
      </c>
      <c r="BF144" s="185">
        <f t="shared" si="15"/>
        <v>0</v>
      </c>
      <c r="BG144" s="185">
        <f t="shared" si="16"/>
        <v>0</v>
      </c>
      <c r="BH144" s="185">
        <f t="shared" si="17"/>
        <v>0</v>
      </c>
      <c r="BI144" s="185">
        <f t="shared" si="18"/>
        <v>0</v>
      </c>
      <c r="BJ144" s="14" t="s">
        <v>84</v>
      </c>
      <c r="BK144" s="185">
        <f t="shared" si="19"/>
        <v>0</v>
      </c>
      <c r="BL144" s="14" t="s">
        <v>3337</v>
      </c>
      <c r="BM144" s="184" t="s">
        <v>3801</v>
      </c>
    </row>
    <row r="145" spans="1:65" s="12" customFormat="1" ht="22.9" customHeight="1">
      <c r="B145" s="195"/>
      <c r="C145" s="196"/>
      <c r="D145" s="197" t="s">
        <v>76</v>
      </c>
      <c r="E145" s="209" t="s">
        <v>2940</v>
      </c>
      <c r="F145" s="209" t="s">
        <v>2941</v>
      </c>
      <c r="G145" s="196"/>
      <c r="H145" s="196"/>
      <c r="I145" s="199"/>
      <c r="J145" s="210">
        <f>BK145</f>
        <v>0</v>
      </c>
      <c r="K145" s="196"/>
      <c r="L145" s="201"/>
      <c r="M145" s="202"/>
      <c r="N145" s="203"/>
      <c r="O145" s="203"/>
      <c r="P145" s="204">
        <f>SUM(P146:P147)</f>
        <v>0</v>
      </c>
      <c r="Q145" s="203"/>
      <c r="R145" s="204">
        <f>SUM(R146:R147)</f>
        <v>0</v>
      </c>
      <c r="S145" s="203"/>
      <c r="T145" s="205">
        <f>SUM(T146:T147)</f>
        <v>0</v>
      </c>
      <c r="AR145" s="206" t="s">
        <v>181</v>
      </c>
      <c r="AT145" s="207" t="s">
        <v>76</v>
      </c>
      <c r="AU145" s="207" t="s">
        <v>84</v>
      </c>
      <c r="AY145" s="206" t="s">
        <v>168</v>
      </c>
      <c r="BK145" s="208">
        <f>SUM(BK146:BK147)</f>
        <v>0</v>
      </c>
    </row>
    <row r="146" spans="1:65" s="2" customFormat="1" ht="14.45" customHeight="1">
      <c r="A146" s="31"/>
      <c r="B146" s="32"/>
      <c r="C146" s="186" t="s">
        <v>254</v>
      </c>
      <c r="D146" s="186" t="s">
        <v>597</v>
      </c>
      <c r="E146" s="187" t="s">
        <v>2942</v>
      </c>
      <c r="F146" s="188" t="s">
        <v>2943</v>
      </c>
      <c r="G146" s="189" t="s">
        <v>166</v>
      </c>
      <c r="H146" s="190">
        <v>1</v>
      </c>
      <c r="I146" s="191"/>
      <c r="J146" s="192">
        <f>ROUND(I146*H146,2)</f>
        <v>0</v>
      </c>
      <c r="K146" s="188" t="s">
        <v>1</v>
      </c>
      <c r="L146" s="36"/>
      <c r="M146" s="193" t="s">
        <v>1</v>
      </c>
      <c r="N146" s="194" t="s">
        <v>42</v>
      </c>
      <c r="O146" s="6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3337</v>
      </c>
      <c r="AT146" s="184" t="s">
        <v>597</v>
      </c>
      <c r="AU146" s="184" t="s">
        <v>86</v>
      </c>
      <c r="AY146" s="14" t="s">
        <v>168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4" t="s">
        <v>84</v>
      </c>
      <c r="BK146" s="185">
        <f>ROUND(I146*H146,2)</f>
        <v>0</v>
      </c>
      <c r="BL146" s="14" t="s">
        <v>3337</v>
      </c>
      <c r="BM146" s="184" t="s">
        <v>3802</v>
      </c>
    </row>
    <row r="147" spans="1:65" s="2" customFormat="1" ht="14.45" customHeight="1">
      <c r="A147" s="31"/>
      <c r="B147" s="32"/>
      <c r="C147" s="186" t="s">
        <v>258</v>
      </c>
      <c r="D147" s="186" t="s">
        <v>597</v>
      </c>
      <c r="E147" s="187" t="s">
        <v>3803</v>
      </c>
      <c r="F147" s="188" t="s">
        <v>3804</v>
      </c>
      <c r="G147" s="189" t="s">
        <v>166</v>
      </c>
      <c r="H147" s="190">
        <v>1</v>
      </c>
      <c r="I147" s="191"/>
      <c r="J147" s="192">
        <f>ROUND(I147*H147,2)</f>
        <v>0</v>
      </c>
      <c r="K147" s="188" t="s">
        <v>1</v>
      </c>
      <c r="L147" s="36"/>
      <c r="M147" s="193" t="s">
        <v>1</v>
      </c>
      <c r="N147" s="194" t="s">
        <v>42</v>
      </c>
      <c r="O147" s="68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3337</v>
      </c>
      <c r="AT147" s="184" t="s">
        <v>597</v>
      </c>
      <c r="AU147" s="184" t="s">
        <v>86</v>
      </c>
      <c r="AY147" s="14" t="s">
        <v>168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4" t="s">
        <v>84</v>
      </c>
      <c r="BK147" s="185">
        <f>ROUND(I147*H147,2)</f>
        <v>0</v>
      </c>
      <c r="BL147" s="14" t="s">
        <v>3337</v>
      </c>
      <c r="BM147" s="184" t="s">
        <v>3805</v>
      </c>
    </row>
    <row r="148" spans="1:65" s="12" customFormat="1" ht="22.9" customHeight="1">
      <c r="B148" s="195"/>
      <c r="C148" s="196"/>
      <c r="D148" s="197" t="s">
        <v>76</v>
      </c>
      <c r="E148" s="209" t="s">
        <v>3806</v>
      </c>
      <c r="F148" s="209" t="s">
        <v>3807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P149</f>
        <v>0</v>
      </c>
      <c r="Q148" s="203"/>
      <c r="R148" s="204">
        <f>R149</f>
        <v>0</v>
      </c>
      <c r="S148" s="203"/>
      <c r="T148" s="205">
        <f>T149</f>
        <v>0</v>
      </c>
      <c r="AR148" s="206" t="s">
        <v>181</v>
      </c>
      <c r="AT148" s="207" t="s">
        <v>76</v>
      </c>
      <c r="AU148" s="207" t="s">
        <v>84</v>
      </c>
      <c r="AY148" s="206" t="s">
        <v>168</v>
      </c>
      <c r="BK148" s="208">
        <f>BK149</f>
        <v>0</v>
      </c>
    </row>
    <row r="149" spans="1:65" s="2" customFormat="1" ht="14.45" customHeight="1">
      <c r="A149" s="31"/>
      <c r="B149" s="32"/>
      <c r="C149" s="186" t="s">
        <v>262</v>
      </c>
      <c r="D149" s="186" t="s">
        <v>597</v>
      </c>
      <c r="E149" s="187" t="s">
        <v>3808</v>
      </c>
      <c r="F149" s="188" t="s">
        <v>3809</v>
      </c>
      <c r="G149" s="189" t="s">
        <v>166</v>
      </c>
      <c r="H149" s="190">
        <v>1</v>
      </c>
      <c r="I149" s="191"/>
      <c r="J149" s="192">
        <f>ROUND(I149*H149,2)</f>
        <v>0</v>
      </c>
      <c r="K149" s="188" t="s">
        <v>1</v>
      </c>
      <c r="L149" s="36"/>
      <c r="M149" s="211" t="s">
        <v>1</v>
      </c>
      <c r="N149" s="212" t="s">
        <v>42</v>
      </c>
      <c r="O149" s="21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84</v>
      </c>
      <c r="AT149" s="184" t="s">
        <v>597</v>
      </c>
      <c r="AU149" s="184" t="s">
        <v>86</v>
      </c>
      <c r="AY149" s="14" t="s">
        <v>168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4" t="s">
        <v>84</v>
      </c>
      <c r="BK149" s="185">
        <f>ROUND(I149*H149,2)</f>
        <v>0</v>
      </c>
      <c r="BL149" s="14" t="s">
        <v>84</v>
      </c>
      <c r="BM149" s="184" t="s">
        <v>3810</v>
      </c>
    </row>
    <row r="150" spans="1:65" s="2" customFormat="1" ht="6.95" customHeight="1">
      <c r="A150" s="31"/>
      <c r="B150" s="51"/>
      <c r="C150" s="52"/>
      <c r="D150" s="52"/>
      <c r="E150" s="52"/>
      <c r="F150" s="52"/>
      <c r="G150" s="52"/>
      <c r="H150" s="52"/>
      <c r="I150" s="52"/>
      <c r="J150" s="52"/>
      <c r="K150" s="52"/>
      <c r="L150" s="36"/>
      <c r="M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</row>
  </sheetData>
  <sheetProtection algorithmName="SHA-512" hashValue="69kTIPTF9K5KKAEKDq3iIhc5iMKeDK0ltBhdlMwVbCs70u0ePdhYJrz/zDKviC+NURdmE7P7MP8ZXGcgGuE/8g==" saltValue="6t1bnb07LvORWHK04nFqhKejjV/wIU01g4+VCt3RImznG3ytyvWy355Z1RlTKDq/aA2afU1s/l9VQGYPhxVZaQ==" spinCount="100000" sheet="1" objects="1" scenarios="1" formatColumns="0" formatRows="0" autoFilter="0"/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133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135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2" t="s">
        <v>3811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6" t="s">
        <v>1</v>
      </c>
      <c r="G11" s="31"/>
      <c r="H11" s="31"/>
      <c r="I11" s="116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6" t="s">
        <v>1409</v>
      </c>
      <c r="G12" s="31"/>
      <c r="H12" s="31"/>
      <c r="I12" s="116" t="s">
        <v>22</v>
      </c>
      <c r="J12" s="118" t="str">
        <f>'Rekapitulace stavby'!AN8</f>
        <v>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16" t="s">
        <v>28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32</v>
      </c>
      <c r="F21" s="31"/>
      <c r="G21" s="31"/>
      <c r="H21" s="31"/>
      <c r="I21" s="116" t="s">
        <v>28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35</v>
      </c>
      <c r="F24" s="31"/>
      <c r="G24" s="31"/>
      <c r="H24" s="31"/>
      <c r="I24" s="116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9"/>
      <c r="B27" s="120"/>
      <c r="C27" s="119"/>
      <c r="D27" s="119"/>
      <c r="E27" s="267" t="s">
        <v>1</v>
      </c>
      <c r="F27" s="267"/>
      <c r="G27" s="267"/>
      <c r="H27" s="26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2"/>
      <c r="E29" s="122"/>
      <c r="F29" s="122"/>
      <c r="G29" s="122"/>
      <c r="H29" s="122"/>
      <c r="I29" s="122"/>
      <c r="J29" s="122"/>
      <c r="K29" s="122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3" t="s">
        <v>37</v>
      </c>
      <c r="E30" s="31"/>
      <c r="F30" s="31"/>
      <c r="G30" s="31"/>
      <c r="H30" s="31"/>
      <c r="I30" s="31"/>
      <c r="J30" s="124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5" t="s">
        <v>39</v>
      </c>
      <c r="G32" s="31"/>
      <c r="H32" s="31"/>
      <c r="I32" s="125" t="s">
        <v>38</v>
      </c>
      <c r="J32" s="125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7" t="s">
        <v>41</v>
      </c>
      <c r="E33" s="116" t="s">
        <v>42</v>
      </c>
      <c r="F33" s="126">
        <f>ROUND((SUM(BE117:BE246)),  2)</f>
        <v>0</v>
      </c>
      <c r="G33" s="31"/>
      <c r="H33" s="31"/>
      <c r="I33" s="127">
        <v>0.21</v>
      </c>
      <c r="J33" s="126">
        <f>ROUND(((SUM(BE117:BE246))*I33),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ROUND((SUM(BF117:BF246)),  2)</f>
        <v>0</v>
      </c>
      <c r="G34" s="31"/>
      <c r="H34" s="31"/>
      <c r="I34" s="127">
        <v>0.15</v>
      </c>
      <c r="J34" s="126">
        <f>ROUND(((SUM(BF117:BF246))*I34),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ROUND((SUM(BG117:BG246)),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ROUND((SUM(BH117:BH246)),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ROUND((SUM(BI117:BI246)),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PS 02-12 - žst Sadská, místní kabelizace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SSZT Praha východ</v>
      </c>
      <c r="G89" s="33"/>
      <c r="H89" s="33"/>
      <c r="I89" s="26" t="s">
        <v>22</v>
      </c>
      <c r="J89" s="63" t="str">
        <f>IF(J12="","",J12)</f>
        <v>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 xml:space="preserve"> Správa železnic, státní organizace</v>
      </c>
      <c r="G91" s="33"/>
      <c r="H91" s="33"/>
      <c r="I91" s="26" t="s">
        <v>31</v>
      </c>
      <c r="J91" s="29" t="str">
        <f>E21</f>
        <v xml:space="preserve"> 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143</v>
      </c>
      <c r="D94" s="147"/>
      <c r="E94" s="147"/>
      <c r="F94" s="147"/>
      <c r="G94" s="147"/>
      <c r="H94" s="147"/>
      <c r="I94" s="147"/>
      <c r="J94" s="148" t="s">
        <v>144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145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146</v>
      </c>
    </row>
    <row r="97" spans="1:31" s="9" customFormat="1" ht="24.95" customHeight="1">
      <c r="B97" s="150"/>
      <c r="C97" s="151"/>
      <c r="D97" s="152" t="s">
        <v>149</v>
      </c>
      <c r="E97" s="153"/>
      <c r="F97" s="153"/>
      <c r="G97" s="153"/>
      <c r="H97" s="153"/>
      <c r="I97" s="153"/>
      <c r="J97" s="154">
        <f>J237</f>
        <v>0</v>
      </c>
      <c r="K97" s="151"/>
      <c r="L97" s="155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150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3" t="str">
        <f>E7</f>
        <v>Oprava zabezpečovacího zařízení v žst Nymburk město</v>
      </c>
      <c r="F107" s="264"/>
      <c r="G107" s="264"/>
      <c r="H107" s="26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135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0" t="str">
        <f>E9</f>
        <v>PS 02-12 - žst Sadská, místní kabelizace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SSZT Praha východ</v>
      </c>
      <c r="G111" s="33"/>
      <c r="H111" s="33"/>
      <c r="I111" s="26" t="s">
        <v>22</v>
      </c>
      <c r="J111" s="63" t="str">
        <f>IF(J12="","",J12)</f>
        <v>5. 2. 2021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6" t="s">
        <v>24</v>
      </c>
      <c r="D113" s="33"/>
      <c r="E113" s="33"/>
      <c r="F113" s="24" t="str">
        <f>E15</f>
        <v xml:space="preserve"> Správa železnic, státní organizace</v>
      </c>
      <c r="G113" s="33"/>
      <c r="H113" s="33"/>
      <c r="I113" s="26" t="s">
        <v>31</v>
      </c>
      <c r="J113" s="29" t="str">
        <f>E21</f>
        <v xml:space="preserve"> Signal Projekt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 xml:space="preserve"> Ing. Šustr Ondřej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61"/>
      <c r="B116" s="162"/>
      <c r="C116" s="163" t="s">
        <v>151</v>
      </c>
      <c r="D116" s="164" t="s">
        <v>62</v>
      </c>
      <c r="E116" s="164" t="s">
        <v>58</v>
      </c>
      <c r="F116" s="164" t="s">
        <v>59</v>
      </c>
      <c r="G116" s="164" t="s">
        <v>152</v>
      </c>
      <c r="H116" s="164" t="s">
        <v>153</v>
      </c>
      <c r="I116" s="164" t="s">
        <v>154</v>
      </c>
      <c r="J116" s="164" t="s">
        <v>144</v>
      </c>
      <c r="K116" s="165" t="s">
        <v>155</v>
      </c>
      <c r="L116" s="166"/>
      <c r="M116" s="72" t="s">
        <v>1</v>
      </c>
      <c r="N116" s="73" t="s">
        <v>41</v>
      </c>
      <c r="O116" s="73" t="s">
        <v>156</v>
      </c>
      <c r="P116" s="73" t="s">
        <v>157</v>
      </c>
      <c r="Q116" s="73" t="s">
        <v>158</v>
      </c>
      <c r="R116" s="73" t="s">
        <v>159</v>
      </c>
      <c r="S116" s="73" t="s">
        <v>160</v>
      </c>
      <c r="T116" s="74" t="s">
        <v>161</v>
      </c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</row>
    <row r="117" spans="1:65" s="2" customFormat="1" ht="22.9" customHeight="1">
      <c r="A117" s="31"/>
      <c r="B117" s="32"/>
      <c r="C117" s="79" t="s">
        <v>162</v>
      </c>
      <c r="D117" s="33"/>
      <c r="E117" s="33"/>
      <c r="F117" s="33"/>
      <c r="G117" s="33"/>
      <c r="H117" s="33"/>
      <c r="I117" s="33"/>
      <c r="J117" s="167">
        <f>BK117</f>
        <v>0</v>
      </c>
      <c r="K117" s="33"/>
      <c r="L117" s="36"/>
      <c r="M117" s="75"/>
      <c r="N117" s="168"/>
      <c r="O117" s="76"/>
      <c r="P117" s="169">
        <f>P118+SUM(P119:P237)</f>
        <v>0</v>
      </c>
      <c r="Q117" s="76"/>
      <c r="R117" s="169">
        <f>R118+SUM(R119:R237)</f>
        <v>121.95888000000001</v>
      </c>
      <c r="S117" s="76"/>
      <c r="T117" s="170">
        <f>T118+SUM(T119:T237)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146</v>
      </c>
      <c r="BK117" s="171">
        <f>BK118+SUM(BK119:BK237)</f>
        <v>0</v>
      </c>
    </row>
    <row r="118" spans="1:65" s="2" customFormat="1" ht="24.2" customHeight="1">
      <c r="A118" s="31"/>
      <c r="B118" s="32"/>
      <c r="C118" s="172" t="s">
        <v>86</v>
      </c>
      <c r="D118" s="172" t="s">
        <v>163</v>
      </c>
      <c r="E118" s="173" t="s">
        <v>1413</v>
      </c>
      <c r="F118" s="174" t="s">
        <v>1414</v>
      </c>
      <c r="G118" s="175" t="s">
        <v>166</v>
      </c>
      <c r="H118" s="176">
        <v>1</v>
      </c>
      <c r="I118" s="177"/>
      <c r="J118" s="178">
        <f t="shared" ref="J118:J149" si="0">ROUND(I118*H118,2)</f>
        <v>0</v>
      </c>
      <c r="K118" s="174" t="s">
        <v>167</v>
      </c>
      <c r="L118" s="179"/>
      <c r="M118" s="180" t="s">
        <v>1</v>
      </c>
      <c r="N118" s="181" t="s">
        <v>42</v>
      </c>
      <c r="O118" s="68"/>
      <c r="P118" s="182">
        <f t="shared" ref="P118:P149" si="1">O118*H118</f>
        <v>0</v>
      </c>
      <c r="Q118" s="182">
        <v>0</v>
      </c>
      <c r="R118" s="182">
        <f t="shared" ref="R118:R149" si="2">Q118*H118</f>
        <v>0</v>
      </c>
      <c r="S118" s="182">
        <v>0</v>
      </c>
      <c r="T118" s="183">
        <f t="shared" ref="T118:T149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4" t="s">
        <v>86</v>
      </c>
      <c r="AT118" s="184" t="s">
        <v>163</v>
      </c>
      <c r="AU118" s="184" t="s">
        <v>77</v>
      </c>
      <c r="AY118" s="14" t="s">
        <v>168</v>
      </c>
      <c r="BE118" s="185">
        <f t="shared" ref="BE118:BE149" si="4">IF(N118="základní",J118,0)</f>
        <v>0</v>
      </c>
      <c r="BF118" s="185">
        <f t="shared" ref="BF118:BF149" si="5">IF(N118="snížená",J118,0)</f>
        <v>0</v>
      </c>
      <c r="BG118" s="185">
        <f t="shared" ref="BG118:BG149" si="6">IF(N118="zákl. přenesená",J118,0)</f>
        <v>0</v>
      </c>
      <c r="BH118" s="185">
        <f t="shared" ref="BH118:BH149" si="7">IF(N118="sníž. přenesená",J118,0)</f>
        <v>0</v>
      </c>
      <c r="BI118" s="185">
        <f t="shared" ref="BI118:BI149" si="8">IF(N118="nulová",J118,0)</f>
        <v>0</v>
      </c>
      <c r="BJ118" s="14" t="s">
        <v>84</v>
      </c>
      <c r="BK118" s="185">
        <f t="shared" ref="BK118:BK149" si="9">ROUND(I118*H118,2)</f>
        <v>0</v>
      </c>
      <c r="BL118" s="14" t="s">
        <v>84</v>
      </c>
      <c r="BM118" s="184" t="s">
        <v>3812</v>
      </c>
    </row>
    <row r="119" spans="1:65" s="2" customFormat="1" ht="37.9" customHeight="1">
      <c r="A119" s="31"/>
      <c r="B119" s="32"/>
      <c r="C119" s="172" t="s">
        <v>94</v>
      </c>
      <c r="D119" s="172" t="s">
        <v>163</v>
      </c>
      <c r="E119" s="173" t="s">
        <v>1419</v>
      </c>
      <c r="F119" s="174" t="s">
        <v>1420</v>
      </c>
      <c r="G119" s="175" t="s">
        <v>166</v>
      </c>
      <c r="H119" s="176">
        <v>6</v>
      </c>
      <c r="I119" s="177"/>
      <c r="J119" s="178">
        <f t="shared" si="0"/>
        <v>0</v>
      </c>
      <c r="K119" s="174" t="s">
        <v>1</v>
      </c>
      <c r="L119" s="179"/>
      <c r="M119" s="180" t="s">
        <v>1</v>
      </c>
      <c r="N119" s="181" t="s">
        <v>42</v>
      </c>
      <c r="O119" s="68"/>
      <c r="P119" s="182">
        <f t="shared" si="1"/>
        <v>0</v>
      </c>
      <c r="Q119" s="182">
        <v>0</v>
      </c>
      <c r="R119" s="182">
        <f t="shared" si="2"/>
        <v>0</v>
      </c>
      <c r="S119" s="182">
        <v>0</v>
      </c>
      <c r="T119" s="183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4" t="s">
        <v>193</v>
      </c>
      <c r="AT119" s="184" t="s">
        <v>163</v>
      </c>
      <c r="AU119" s="184" t="s">
        <v>77</v>
      </c>
      <c r="AY119" s="14" t="s">
        <v>168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14" t="s">
        <v>84</v>
      </c>
      <c r="BK119" s="185">
        <f t="shared" si="9"/>
        <v>0</v>
      </c>
      <c r="BL119" s="14" t="s">
        <v>176</v>
      </c>
      <c r="BM119" s="184" t="s">
        <v>3813</v>
      </c>
    </row>
    <row r="120" spans="1:65" s="2" customFormat="1" ht="24.2" customHeight="1">
      <c r="A120" s="31"/>
      <c r="B120" s="32"/>
      <c r="C120" s="172" t="s">
        <v>176</v>
      </c>
      <c r="D120" s="172" t="s">
        <v>163</v>
      </c>
      <c r="E120" s="173" t="s">
        <v>1422</v>
      </c>
      <c r="F120" s="174" t="s">
        <v>1423</v>
      </c>
      <c r="G120" s="175" t="s">
        <v>166</v>
      </c>
      <c r="H120" s="176">
        <v>6</v>
      </c>
      <c r="I120" s="177"/>
      <c r="J120" s="178">
        <f t="shared" si="0"/>
        <v>0</v>
      </c>
      <c r="K120" s="174" t="s">
        <v>1</v>
      </c>
      <c r="L120" s="179"/>
      <c r="M120" s="180" t="s">
        <v>1</v>
      </c>
      <c r="N120" s="181" t="s">
        <v>42</v>
      </c>
      <c r="O120" s="68"/>
      <c r="P120" s="182">
        <f t="shared" si="1"/>
        <v>0</v>
      </c>
      <c r="Q120" s="182">
        <v>0</v>
      </c>
      <c r="R120" s="182">
        <f t="shared" si="2"/>
        <v>0</v>
      </c>
      <c r="S120" s="182">
        <v>0</v>
      </c>
      <c r="T120" s="183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4" t="s">
        <v>193</v>
      </c>
      <c r="AT120" s="184" t="s">
        <v>163</v>
      </c>
      <c r="AU120" s="184" t="s">
        <v>77</v>
      </c>
      <c r="AY120" s="14" t="s">
        <v>168</v>
      </c>
      <c r="BE120" s="185">
        <f t="shared" si="4"/>
        <v>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14" t="s">
        <v>84</v>
      </c>
      <c r="BK120" s="185">
        <f t="shared" si="9"/>
        <v>0</v>
      </c>
      <c r="BL120" s="14" t="s">
        <v>176</v>
      </c>
      <c r="BM120" s="184" t="s">
        <v>3814</v>
      </c>
    </row>
    <row r="121" spans="1:65" s="2" customFormat="1" ht="37.9" customHeight="1">
      <c r="A121" s="31"/>
      <c r="B121" s="32"/>
      <c r="C121" s="172" t="s">
        <v>181</v>
      </c>
      <c r="D121" s="172" t="s">
        <v>163</v>
      </c>
      <c r="E121" s="173" t="s">
        <v>1425</v>
      </c>
      <c r="F121" s="174" t="s">
        <v>1426</v>
      </c>
      <c r="G121" s="175" t="s">
        <v>166</v>
      </c>
      <c r="H121" s="176">
        <v>6</v>
      </c>
      <c r="I121" s="177"/>
      <c r="J121" s="178">
        <f t="shared" si="0"/>
        <v>0</v>
      </c>
      <c r="K121" s="174" t="s">
        <v>1</v>
      </c>
      <c r="L121" s="179"/>
      <c r="M121" s="180" t="s">
        <v>1</v>
      </c>
      <c r="N121" s="181" t="s">
        <v>42</v>
      </c>
      <c r="O121" s="68"/>
      <c r="P121" s="182">
        <f t="shared" si="1"/>
        <v>0</v>
      </c>
      <c r="Q121" s="182">
        <v>0</v>
      </c>
      <c r="R121" s="182">
        <f t="shared" si="2"/>
        <v>0</v>
      </c>
      <c r="S121" s="182">
        <v>0</v>
      </c>
      <c r="T121" s="183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4" t="s">
        <v>193</v>
      </c>
      <c r="AT121" s="184" t="s">
        <v>163</v>
      </c>
      <c r="AU121" s="184" t="s">
        <v>77</v>
      </c>
      <c r="AY121" s="14" t="s">
        <v>168</v>
      </c>
      <c r="BE121" s="185">
        <f t="shared" si="4"/>
        <v>0</v>
      </c>
      <c r="BF121" s="185">
        <f t="shared" si="5"/>
        <v>0</v>
      </c>
      <c r="BG121" s="185">
        <f t="shared" si="6"/>
        <v>0</v>
      </c>
      <c r="BH121" s="185">
        <f t="shared" si="7"/>
        <v>0</v>
      </c>
      <c r="BI121" s="185">
        <f t="shared" si="8"/>
        <v>0</v>
      </c>
      <c r="BJ121" s="14" t="s">
        <v>84</v>
      </c>
      <c r="BK121" s="185">
        <f t="shared" si="9"/>
        <v>0</v>
      </c>
      <c r="BL121" s="14" t="s">
        <v>176</v>
      </c>
      <c r="BM121" s="184" t="s">
        <v>3815</v>
      </c>
    </row>
    <row r="122" spans="1:65" s="2" customFormat="1" ht="24.2" customHeight="1">
      <c r="A122" s="31"/>
      <c r="B122" s="32"/>
      <c r="C122" s="172" t="s">
        <v>185</v>
      </c>
      <c r="D122" s="172" t="s">
        <v>163</v>
      </c>
      <c r="E122" s="173" t="s">
        <v>1428</v>
      </c>
      <c r="F122" s="174" t="s">
        <v>1429</v>
      </c>
      <c r="G122" s="175" t="s">
        <v>166</v>
      </c>
      <c r="H122" s="176">
        <v>1</v>
      </c>
      <c r="I122" s="177"/>
      <c r="J122" s="178">
        <f t="shared" si="0"/>
        <v>0</v>
      </c>
      <c r="K122" s="174" t="s">
        <v>1</v>
      </c>
      <c r="L122" s="179"/>
      <c r="M122" s="180" t="s">
        <v>1</v>
      </c>
      <c r="N122" s="181" t="s">
        <v>42</v>
      </c>
      <c r="O122" s="68"/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4" t="s">
        <v>193</v>
      </c>
      <c r="AT122" s="184" t="s">
        <v>163</v>
      </c>
      <c r="AU122" s="184" t="s">
        <v>77</v>
      </c>
      <c r="AY122" s="14" t="s">
        <v>168</v>
      </c>
      <c r="BE122" s="185">
        <f t="shared" si="4"/>
        <v>0</v>
      </c>
      <c r="BF122" s="185">
        <f t="shared" si="5"/>
        <v>0</v>
      </c>
      <c r="BG122" s="185">
        <f t="shared" si="6"/>
        <v>0</v>
      </c>
      <c r="BH122" s="185">
        <f t="shared" si="7"/>
        <v>0</v>
      </c>
      <c r="BI122" s="185">
        <f t="shared" si="8"/>
        <v>0</v>
      </c>
      <c r="BJ122" s="14" t="s">
        <v>84</v>
      </c>
      <c r="BK122" s="185">
        <f t="shared" si="9"/>
        <v>0</v>
      </c>
      <c r="BL122" s="14" t="s">
        <v>176</v>
      </c>
      <c r="BM122" s="184" t="s">
        <v>3816</v>
      </c>
    </row>
    <row r="123" spans="1:65" s="2" customFormat="1" ht="24.2" customHeight="1">
      <c r="A123" s="31"/>
      <c r="B123" s="32"/>
      <c r="C123" s="172" t="s">
        <v>189</v>
      </c>
      <c r="D123" s="172" t="s">
        <v>163</v>
      </c>
      <c r="E123" s="173" t="s">
        <v>1431</v>
      </c>
      <c r="F123" s="174" t="s">
        <v>1432</v>
      </c>
      <c r="G123" s="175" t="s">
        <v>166</v>
      </c>
      <c r="H123" s="176">
        <v>1</v>
      </c>
      <c r="I123" s="177"/>
      <c r="J123" s="178">
        <f t="shared" si="0"/>
        <v>0</v>
      </c>
      <c r="K123" s="174" t="s">
        <v>167</v>
      </c>
      <c r="L123" s="179"/>
      <c r="M123" s="180" t="s">
        <v>1</v>
      </c>
      <c r="N123" s="181" t="s">
        <v>42</v>
      </c>
      <c r="O123" s="68"/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193</v>
      </c>
      <c r="AT123" s="184" t="s">
        <v>163</v>
      </c>
      <c r="AU123" s="184" t="s">
        <v>77</v>
      </c>
      <c r="AY123" s="14" t="s">
        <v>168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14" t="s">
        <v>84</v>
      </c>
      <c r="BK123" s="185">
        <f t="shared" si="9"/>
        <v>0</v>
      </c>
      <c r="BL123" s="14" t="s">
        <v>176</v>
      </c>
      <c r="BM123" s="184" t="s">
        <v>3817</v>
      </c>
    </row>
    <row r="124" spans="1:65" s="2" customFormat="1" ht="24.2" customHeight="1">
      <c r="A124" s="31"/>
      <c r="B124" s="32"/>
      <c r="C124" s="172" t="s">
        <v>193</v>
      </c>
      <c r="D124" s="172" t="s">
        <v>163</v>
      </c>
      <c r="E124" s="173" t="s">
        <v>1434</v>
      </c>
      <c r="F124" s="174" t="s">
        <v>1435</v>
      </c>
      <c r="G124" s="175" t="s">
        <v>166</v>
      </c>
      <c r="H124" s="176">
        <v>1</v>
      </c>
      <c r="I124" s="177"/>
      <c r="J124" s="178">
        <f t="shared" si="0"/>
        <v>0</v>
      </c>
      <c r="K124" s="174" t="s">
        <v>1</v>
      </c>
      <c r="L124" s="179"/>
      <c r="M124" s="180" t="s">
        <v>1</v>
      </c>
      <c r="N124" s="181" t="s">
        <v>42</v>
      </c>
      <c r="O124" s="68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193</v>
      </c>
      <c r="AT124" s="184" t="s">
        <v>163</v>
      </c>
      <c r="AU124" s="184" t="s">
        <v>77</v>
      </c>
      <c r="AY124" s="14" t="s">
        <v>168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4" t="s">
        <v>84</v>
      </c>
      <c r="BK124" s="185">
        <f t="shared" si="9"/>
        <v>0</v>
      </c>
      <c r="BL124" s="14" t="s">
        <v>176</v>
      </c>
      <c r="BM124" s="184" t="s">
        <v>3818</v>
      </c>
    </row>
    <row r="125" spans="1:65" s="2" customFormat="1" ht="37.9" customHeight="1">
      <c r="A125" s="31"/>
      <c r="B125" s="32"/>
      <c r="C125" s="172" t="s">
        <v>197</v>
      </c>
      <c r="D125" s="172" t="s">
        <v>163</v>
      </c>
      <c r="E125" s="173" t="s">
        <v>1437</v>
      </c>
      <c r="F125" s="174" t="s">
        <v>1438</v>
      </c>
      <c r="G125" s="175" t="s">
        <v>166</v>
      </c>
      <c r="H125" s="176">
        <v>2</v>
      </c>
      <c r="I125" s="177"/>
      <c r="J125" s="178">
        <f t="shared" si="0"/>
        <v>0</v>
      </c>
      <c r="K125" s="174" t="s">
        <v>1</v>
      </c>
      <c r="L125" s="179"/>
      <c r="M125" s="180" t="s">
        <v>1</v>
      </c>
      <c r="N125" s="181" t="s">
        <v>42</v>
      </c>
      <c r="O125" s="68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193</v>
      </c>
      <c r="AT125" s="184" t="s">
        <v>163</v>
      </c>
      <c r="AU125" s="184" t="s">
        <v>77</v>
      </c>
      <c r="AY125" s="14" t="s">
        <v>168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4" t="s">
        <v>84</v>
      </c>
      <c r="BK125" s="185">
        <f t="shared" si="9"/>
        <v>0</v>
      </c>
      <c r="BL125" s="14" t="s">
        <v>176</v>
      </c>
      <c r="BM125" s="184" t="s">
        <v>3819</v>
      </c>
    </row>
    <row r="126" spans="1:65" s="2" customFormat="1" ht="24.2" customHeight="1">
      <c r="A126" s="31"/>
      <c r="B126" s="32"/>
      <c r="C126" s="172" t="s">
        <v>201</v>
      </c>
      <c r="D126" s="172" t="s">
        <v>163</v>
      </c>
      <c r="E126" s="173" t="s">
        <v>1440</v>
      </c>
      <c r="F126" s="174" t="s">
        <v>1441</v>
      </c>
      <c r="G126" s="175" t="s">
        <v>166</v>
      </c>
      <c r="H126" s="176">
        <v>5</v>
      </c>
      <c r="I126" s="177"/>
      <c r="J126" s="178">
        <f t="shared" si="0"/>
        <v>0</v>
      </c>
      <c r="K126" s="174" t="s">
        <v>167</v>
      </c>
      <c r="L126" s="179"/>
      <c r="M126" s="180" t="s">
        <v>1</v>
      </c>
      <c r="N126" s="181" t="s">
        <v>42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193</v>
      </c>
      <c r="AT126" s="184" t="s">
        <v>163</v>
      </c>
      <c r="AU126" s="184" t="s">
        <v>77</v>
      </c>
      <c r="AY126" s="14" t="s">
        <v>168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84</v>
      </c>
      <c r="BK126" s="185">
        <f t="shared" si="9"/>
        <v>0</v>
      </c>
      <c r="BL126" s="14" t="s">
        <v>176</v>
      </c>
      <c r="BM126" s="184" t="s">
        <v>3820</v>
      </c>
    </row>
    <row r="127" spans="1:65" s="2" customFormat="1" ht="24.2" customHeight="1">
      <c r="A127" s="31"/>
      <c r="B127" s="32"/>
      <c r="C127" s="172" t="s">
        <v>205</v>
      </c>
      <c r="D127" s="172" t="s">
        <v>163</v>
      </c>
      <c r="E127" s="173" t="s">
        <v>1443</v>
      </c>
      <c r="F127" s="174" t="s">
        <v>1444</v>
      </c>
      <c r="G127" s="175" t="s">
        <v>166</v>
      </c>
      <c r="H127" s="176">
        <v>5</v>
      </c>
      <c r="I127" s="177"/>
      <c r="J127" s="178">
        <f t="shared" si="0"/>
        <v>0</v>
      </c>
      <c r="K127" s="174" t="s">
        <v>167</v>
      </c>
      <c r="L127" s="179"/>
      <c r="M127" s="180" t="s">
        <v>1</v>
      </c>
      <c r="N127" s="181" t="s">
        <v>42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193</v>
      </c>
      <c r="AT127" s="184" t="s">
        <v>163</v>
      </c>
      <c r="AU127" s="184" t="s">
        <v>77</v>
      </c>
      <c r="AY127" s="14" t="s">
        <v>168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84</v>
      </c>
      <c r="BK127" s="185">
        <f t="shared" si="9"/>
        <v>0</v>
      </c>
      <c r="BL127" s="14" t="s">
        <v>176</v>
      </c>
      <c r="BM127" s="184" t="s">
        <v>3821</v>
      </c>
    </row>
    <row r="128" spans="1:65" s="2" customFormat="1" ht="24.2" customHeight="1">
      <c r="A128" s="31"/>
      <c r="B128" s="32"/>
      <c r="C128" s="172" t="s">
        <v>209</v>
      </c>
      <c r="D128" s="172" t="s">
        <v>163</v>
      </c>
      <c r="E128" s="173" t="s">
        <v>1446</v>
      </c>
      <c r="F128" s="174" t="s">
        <v>1447</v>
      </c>
      <c r="G128" s="175" t="s">
        <v>166</v>
      </c>
      <c r="H128" s="176">
        <v>1</v>
      </c>
      <c r="I128" s="177"/>
      <c r="J128" s="178">
        <f t="shared" si="0"/>
        <v>0</v>
      </c>
      <c r="K128" s="174" t="s">
        <v>167</v>
      </c>
      <c r="L128" s="179"/>
      <c r="M128" s="180" t="s">
        <v>1</v>
      </c>
      <c r="N128" s="181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213</v>
      </c>
      <c r="AT128" s="184" t="s">
        <v>163</v>
      </c>
      <c r="AU128" s="184" t="s">
        <v>77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213</v>
      </c>
      <c r="BM128" s="184" t="s">
        <v>3822</v>
      </c>
    </row>
    <row r="129" spans="1:65" s="2" customFormat="1" ht="24.2" customHeight="1">
      <c r="A129" s="31"/>
      <c r="B129" s="32"/>
      <c r="C129" s="172" t="s">
        <v>215</v>
      </c>
      <c r="D129" s="172" t="s">
        <v>163</v>
      </c>
      <c r="E129" s="173" t="s">
        <v>279</v>
      </c>
      <c r="F129" s="174" t="s">
        <v>280</v>
      </c>
      <c r="G129" s="175" t="s">
        <v>166</v>
      </c>
      <c r="H129" s="176">
        <v>1</v>
      </c>
      <c r="I129" s="177"/>
      <c r="J129" s="178">
        <f t="shared" si="0"/>
        <v>0</v>
      </c>
      <c r="K129" s="174" t="s">
        <v>167</v>
      </c>
      <c r="L129" s="179"/>
      <c r="M129" s="180" t="s">
        <v>1</v>
      </c>
      <c r="N129" s="181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213</v>
      </c>
      <c r="AT129" s="184" t="s">
        <v>163</v>
      </c>
      <c r="AU129" s="184" t="s">
        <v>77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213</v>
      </c>
      <c r="BM129" s="184" t="s">
        <v>3823</v>
      </c>
    </row>
    <row r="130" spans="1:65" s="2" customFormat="1" ht="24.2" customHeight="1">
      <c r="A130" s="31"/>
      <c r="B130" s="32"/>
      <c r="C130" s="172" t="s">
        <v>219</v>
      </c>
      <c r="D130" s="172" t="s">
        <v>163</v>
      </c>
      <c r="E130" s="173" t="s">
        <v>283</v>
      </c>
      <c r="F130" s="174" t="s">
        <v>284</v>
      </c>
      <c r="G130" s="175" t="s">
        <v>166</v>
      </c>
      <c r="H130" s="176">
        <v>1</v>
      </c>
      <c r="I130" s="177"/>
      <c r="J130" s="178">
        <f t="shared" si="0"/>
        <v>0</v>
      </c>
      <c r="K130" s="174" t="s">
        <v>167</v>
      </c>
      <c r="L130" s="179"/>
      <c r="M130" s="180" t="s">
        <v>1</v>
      </c>
      <c r="N130" s="181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213</v>
      </c>
      <c r="AT130" s="184" t="s">
        <v>163</v>
      </c>
      <c r="AU130" s="184" t="s">
        <v>77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213</v>
      </c>
      <c r="BM130" s="184" t="s">
        <v>3824</v>
      </c>
    </row>
    <row r="131" spans="1:65" s="2" customFormat="1" ht="24.2" customHeight="1">
      <c r="A131" s="31"/>
      <c r="B131" s="32"/>
      <c r="C131" s="172" t="s">
        <v>8</v>
      </c>
      <c r="D131" s="172" t="s">
        <v>163</v>
      </c>
      <c r="E131" s="173" t="s">
        <v>1451</v>
      </c>
      <c r="F131" s="174" t="s">
        <v>1452</v>
      </c>
      <c r="G131" s="175" t="s">
        <v>166</v>
      </c>
      <c r="H131" s="176">
        <v>1</v>
      </c>
      <c r="I131" s="177"/>
      <c r="J131" s="178">
        <f t="shared" si="0"/>
        <v>0</v>
      </c>
      <c r="K131" s="174" t="s">
        <v>167</v>
      </c>
      <c r="L131" s="179"/>
      <c r="M131" s="180" t="s">
        <v>1</v>
      </c>
      <c r="N131" s="181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213</v>
      </c>
      <c r="AT131" s="184" t="s">
        <v>163</v>
      </c>
      <c r="AU131" s="184" t="s">
        <v>77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213</v>
      </c>
      <c r="BM131" s="184" t="s">
        <v>3825</v>
      </c>
    </row>
    <row r="132" spans="1:65" s="2" customFormat="1" ht="37.9" customHeight="1">
      <c r="A132" s="31"/>
      <c r="B132" s="32"/>
      <c r="C132" s="172" t="s">
        <v>226</v>
      </c>
      <c r="D132" s="172" t="s">
        <v>163</v>
      </c>
      <c r="E132" s="173" t="s">
        <v>1454</v>
      </c>
      <c r="F132" s="174" t="s">
        <v>1455</v>
      </c>
      <c r="G132" s="175" t="s">
        <v>166</v>
      </c>
      <c r="H132" s="176">
        <v>7</v>
      </c>
      <c r="I132" s="177"/>
      <c r="J132" s="178">
        <f t="shared" si="0"/>
        <v>0</v>
      </c>
      <c r="K132" s="174" t="s">
        <v>167</v>
      </c>
      <c r="L132" s="179"/>
      <c r="M132" s="180" t="s">
        <v>1</v>
      </c>
      <c r="N132" s="181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213</v>
      </c>
      <c r="AT132" s="184" t="s">
        <v>163</v>
      </c>
      <c r="AU132" s="184" t="s">
        <v>77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213</v>
      </c>
      <c r="BM132" s="184" t="s">
        <v>3826</v>
      </c>
    </row>
    <row r="133" spans="1:65" s="2" customFormat="1" ht="37.9" customHeight="1">
      <c r="A133" s="31"/>
      <c r="B133" s="32"/>
      <c r="C133" s="172" t="s">
        <v>230</v>
      </c>
      <c r="D133" s="172" t="s">
        <v>163</v>
      </c>
      <c r="E133" s="173" t="s">
        <v>1457</v>
      </c>
      <c r="F133" s="174" t="s">
        <v>1458</v>
      </c>
      <c r="G133" s="175" t="s">
        <v>166</v>
      </c>
      <c r="H133" s="176">
        <v>7</v>
      </c>
      <c r="I133" s="177"/>
      <c r="J133" s="178">
        <f t="shared" si="0"/>
        <v>0</v>
      </c>
      <c r="K133" s="174" t="s">
        <v>167</v>
      </c>
      <c r="L133" s="179"/>
      <c r="M133" s="180" t="s">
        <v>1</v>
      </c>
      <c r="N133" s="181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213</v>
      </c>
      <c r="AT133" s="184" t="s">
        <v>163</v>
      </c>
      <c r="AU133" s="184" t="s">
        <v>77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213</v>
      </c>
      <c r="BM133" s="184" t="s">
        <v>3827</v>
      </c>
    </row>
    <row r="134" spans="1:65" s="2" customFormat="1" ht="24.2" customHeight="1">
      <c r="A134" s="31"/>
      <c r="B134" s="32"/>
      <c r="C134" s="172" t="s">
        <v>234</v>
      </c>
      <c r="D134" s="172" t="s">
        <v>163</v>
      </c>
      <c r="E134" s="173" t="s">
        <v>1460</v>
      </c>
      <c r="F134" s="174" t="s">
        <v>1461</v>
      </c>
      <c r="G134" s="175" t="s">
        <v>166</v>
      </c>
      <c r="H134" s="176">
        <v>1</v>
      </c>
      <c r="I134" s="177"/>
      <c r="J134" s="178">
        <f t="shared" si="0"/>
        <v>0</v>
      </c>
      <c r="K134" s="174" t="s">
        <v>1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213</v>
      </c>
      <c r="AT134" s="184" t="s">
        <v>163</v>
      </c>
      <c r="AU134" s="184" t="s">
        <v>77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213</v>
      </c>
      <c r="BM134" s="184" t="s">
        <v>3828</v>
      </c>
    </row>
    <row r="135" spans="1:65" s="2" customFormat="1" ht="24.2" customHeight="1">
      <c r="A135" s="31"/>
      <c r="B135" s="32"/>
      <c r="C135" s="172" t="s">
        <v>238</v>
      </c>
      <c r="D135" s="172" t="s">
        <v>163</v>
      </c>
      <c r="E135" s="173" t="s">
        <v>1464</v>
      </c>
      <c r="F135" s="174" t="s">
        <v>1465</v>
      </c>
      <c r="G135" s="175" t="s">
        <v>166</v>
      </c>
      <c r="H135" s="176">
        <v>1</v>
      </c>
      <c r="I135" s="177"/>
      <c r="J135" s="178">
        <f t="shared" si="0"/>
        <v>0</v>
      </c>
      <c r="K135" s="174" t="s">
        <v>167</v>
      </c>
      <c r="L135" s="179"/>
      <c r="M135" s="180" t="s">
        <v>1</v>
      </c>
      <c r="N135" s="181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213</v>
      </c>
      <c r="AT135" s="184" t="s">
        <v>163</v>
      </c>
      <c r="AU135" s="184" t="s">
        <v>77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213</v>
      </c>
      <c r="BM135" s="184" t="s">
        <v>3829</v>
      </c>
    </row>
    <row r="136" spans="1:65" s="2" customFormat="1" ht="37.9" customHeight="1">
      <c r="A136" s="31"/>
      <c r="B136" s="32"/>
      <c r="C136" s="172" t="s">
        <v>242</v>
      </c>
      <c r="D136" s="172" t="s">
        <v>163</v>
      </c>
      <c r="E136" s="173" t="s">
        <v>1467</v>
      </c>
      <c r="F136" s="174" t="s">
        <v>1468</v>
      </c>
      <c r="G136" s="175" t="s">
        <v>166</v>
      </c>
      <c r="H136" s="176">
        <v>1</v>
      </c>
      <c r="I136" s="177"/>
      <c r="J136" s="178">
        <f t="shared" si="0"/>
        <v>0</v>
      </c>
      <c r="K136" s="174" t="s">
        <v>1</v>
      </c>
      <c r="L136" s="179"/>
      <c r="M136" s="180" t="s">
        <v>1</v>
      </c>
      <c r="N136" s="181" t="s">
        <v>42</v>
      </c>
      <c r="O136" s="68"/>
      <c r="P136" s="182">
        <f t="shared" si="1"/>
        <v>0</v>
      </c>
      <c r="Q136" s="182">
        <v>0</v>
      </c>
      <c r="R136" s="182">
        <f t="shared" si="2"/>
        <v>0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213</v>
      </c>
      <c r="AT136" s="184" t="s">
        <v>163</v>
      </c>
      <c r="AU136" s="184" t="s">
        <v>77</v>
      </c>
      <c r="AY136" s="14" t="s">
        <v>168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84</v>
      </c>
      <c r="BK136" s="185">
        <f t="shared" si="9"/>
        <v>0</v>
      </c>
      <c r="BL136" s="14" t="s">
        <v>213</v>
      </c>
      <c r="BM136" s="184" t="s">
        <v>3830</v>
      </c>
    </row>
    <row r="137" spans="1:65" s="2" customFormat="1" ht="24.2" customHeight="1">
      <c r="A137" s="31"/>
      <c r="B137" s="32"/>
      <c r="C137" s="172" t="s">
        <v>7</v>
      </c>
      <c r="D137" s="172" t="s">
        <v>163</v>
      </c>
      <c r="E137" s="173" t="s">
        <v>1470</v>
      </c>
      <c r="F137" s="174" t="s">
        <v>1471</v>
      </c>
      <c r="G137" s="175" t="s">
        <v>166</v>
      </c>
      <c r="H137" s="176">
        <v>1</v>
      </c>
      <c r="I137" s="177"/>
      <c r="J137" s="178">
        <f t="shared" si="0"/>
        <v>0</v>
      </c>
      <c r="K137" s="174" t="s">
        <v>1</v>
      </c>
      <c r="L137" s="179"/>
      <c r="M137" s="180" t="s">
        <v>1</v>
      </c>
      <c r="N137" s="181" t="s">
        <v>42</v>
      </c>
      <c r="O137" s="68"/>
      <c r="P137" s="182">
        <f t="shared" si="1"/>
        <v>0</v>
      </c>
      <c r="Q137" s="182">
        <v>0</v>
      </c>
      <c r="R137" s="182">
        <f t="shared" si="2"/>
        <v>0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213</v>
      </c>
      <c r="AT137" s="184" t="s">
        <v>163</v>
      </c>
      <c r="AU137" s="184" t="s">
        <v>77</v>
      </c>
      <c r="AY137" s="14" t="s">
        <v>168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84</v>
      </c>
      <c r="BK137" s="185">
        <f t="shared" si="9"/>
        <v>0</v>
      </c>
      <c r="BL137" s="14" t="s">
        <v>213</v>
      </c>
      <c r="BM137" s="184" t="s">
        <v>3831</v>
      </c>
    </row>
    <row r="138" spans="1:65" s="2" customFormat="1" ht="24.2" customHeight="1">
      <c r="A138" s="31"/>
      <c r="B138" s="32"/>
      <c r="C138" s="172" t="s">
        <v>250</v>
      </c>
      <c r="D138" s="172" t="s">
        <v>163</v>
      </c>
      <c r="E138" s="173" t="s">
        <v>1473</v>
      </c>
      <c r="F138" s="174" t="s">
        <v>1474</v>
      </c>
      <c r="G138" s="175" t="s">
        <v>166</v>
      </c>
      <c r="H138" s="176">
        <v>6</v>
      </c>
      <c r="I138" s="177"/>
      <c r="J138" s="178">
        <f t="shared" si="0"/>
        <v>0</v>
      </c>
      <c r="K138" s="174" t="s">
        <v>167</v>
      </c>
      <c r="L138" s="179"/>
      <c r="M138" s="180" t="s">
        <v>1</v>
      </c>
      <c r="N138" s="181" t="s">
        <v>42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213</v>
      </c>
      <c r="AT138" s="184" t="s">
        <v>163</v>
      </c>
      <c r="AU138" s="184" t="s">
        <v>77</v>
      </c>
      <c r="AY138" s="14" t="s">
        <v>168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84</v>
      </c>
      <c r="BK138" s="185">
        <f t="shared" si="9"/>
        <v>0</v>
      </c>
      <c r="BL138" s="14" t="s">
        <v>213</v>
      </c>
      <c r="BM138" s="184" t="s">
        <v>3832</v>
      </c>
    </row>
    <row r="139" spans="1:65" s="2" customFormat="1" ht="24.2" customHeight="1">
      <c r="A139" s="31"/>
      <c r="B139" s="32"/>
      <c r="C139" s="172" t="s">
        <v>254</v>
      </c>
      <c r="D139" s="172" t="s">
        <v>163</v>
      </c>
      <c r="E139" s="173" t="s">
        <v>1476</v>
      </c>
      <c r="F139" s="174" t="s">
        <v>1477</v>
      </c>
      <c r="G139" s="175" t="s">
        <v>166</v>
      </c>
      <c r="H139" s="176">
        <v>4</v>
      </c>
      <c r="I139" s="177"/>
      <c r="J139" s="178">
        <f t="shared" si="0"/>
        <v>0</v>
      </c>
      <c r="K139" s="174" t="s">
        <v>167</v>
      </c>
      <c r="L139" s="179"/>
      <c r="M139" s="180" t="s">
        <v>1</v>
      </c>
      <c r="N139" s="181" t="s">
        <v>42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590</v>
      </c>
      <c r="AT139" s="184" t="s">
        <v>163</v>
      </c>
      <c r="AU139" s="184" t="s">
        <v>77</v>
      </c>
      <c r="AY139" s="14" t="s">
        <v>168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84</v>
      </c>
      <c r="BK139" s="185">
        <f t="shared" si="9"/>
        <v>0</v>
      </c>
      <c r="BL139" s="14" t="s">
        <v>417</v>
      </c>
      <c r="BM139" s="184" t="s">
        <v>3833</v>
      </c>
    </row>
    <row r="140" spans="1:65" s="2" customFormat="1" ht="14.45" customHeight="1">
      <c r="A140" s="31"/>
      <c r="B140" s="32"/>
      <c r="C140" s="186" t="s">
        <v>322</v>
      </c>
      <c r="D140" s="186" t="s">
        <v>597</v>
      </c>
      <c r="E140" s="187" t="s">
        <v>1564</v>
      </c>
      <c r="F140" s="188" t="s">
        <v>1312</v>
      </c>
      <c r="G140" s="189" t="s">
        <v>212</v>
      </c>
      <c r="H140" s="190">
        <v>600</v>
      </c>
      <c r="I140" s="191"/>
      <c r="J140" s="192">
        <f t="shared" si="0"/>
        <v>0</v>
      </c>
      <c r="K140" s="188" t="s">
        <v>1</v>
      </c>
      <c r="L140" s="36"/>
      <c r="M140" s="193" t="s">
        <v>1</v>
      </c>
      <c r="N140" s="194" t="s">
        <v>42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84</v>
      </c>
      <c r="AT140" s="184" t="s">
        <v>597</v>
      </c>
      <c r="AU140" s="184" t="s">
        <v>77</v>
      </c>
      <c r="AY140" s="14" t="s">
        <v>168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84</v>
      </c>
      <c r="BK140" s="185">
        <f t="shared" si="9"/>
        <v>0</v>
      </c>
      <c r="BL140" s="14" t="s">
        <v>84</v>
      </c>
      <c r="BM140" s="184" t="s">
        <v>3834</v>
      </c>
    </row>
    <row r="141" spans="1:65" s="2" customFormat="1" ht="24.2" customHeight="1">
      <c r="A141" s="31"/>
      <c r="B141" s="32"/>
      <c r="C141" s="186" t="s">
        <v>326</v>
      </c>
      <c r="D141" s="186" t="s">
        <v>597</v>
      </c>
      <c r="E141" s="187" t="s">
        <v>1576</v>
      </c>
      <c r="F141" s="188" t="s">
        <v>1577</v>
      </c>
      <c r="G141" s="189" t="s">
        <v>1290</v>
      </c>
      <c r="H141" s="190">
        <v>0.6</v>
      </c>
      <c r="I141" s="191"/>
      <c r="J141" s="192">
        <f t="shared" si="0"/>
        <v>0</v>
      </c>
      <c r="K141" s="188" t="s">
        <v>1</v>
      </c>
      <c r="L141" s="36"/>
      <c r="M141" s="193" t="s">
        <v>1</v>
      </c>
      <c r="N141" s="194" t="s">
        <v>42</v>
      </c>
      <c r="O141" s="68"/>
      <c r="P141" s="182">
        <f t="shared" si="1"/>
        <v>0</v>
      </c>
      <c r="Q141" s="182">
        <v>8.8000000000000005E-3</v>
      </c>
      <c r="R141" s="182">
        <f t="shared" si="2"/>
        <v>5.28E-3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84</v>
      </c>
      <c r="AT141" s="184" t="s">
        <v>597</v>
      </c>
      <c r="AU141" s="184" t="s">
        <v>77</v>
      </c>
      <c r="AY141" s="14" t="s">
        <v>168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84</v>
      </c>
      <c r="BK141" s="185">
        <f t="shared" si="9"/>
        <v>0</v>
      </c>
      <c r="BL141" s="14" t="s">
        <v>84</v>
      </c>
      <c r="BM141" s="184" t="s">
        <v>3835</v>
      </c>
    </row>
    <row r="142" spans="1:65" s="2" customFormat="1" ht="24.2" customHeight="1">
      <c r="A142" s="31"/>
      <c r="B142" s="32"/>
      <c r="C142" s="186" t="s">
        <v>330</v>
      </c>
      <c r="D142" s="186" t="s">
        <v>597</v>
      </c>
      <c r="E142" s="187" t="s">
        <v>1579</v>
      </c>
      <c r="F142" s="188" t="s">
        <v>1580</v>
      </c>
      <c r="G142" s="189" t="s">
        <v>212</v>
      </c>
      <c r="H142" s="190">
        <v>350</v>
      </c>
      <c r="I142" s="191"/>
      <c r="J142" s="192">
        <f t="shared" si="0"/>
        <v>0</v>
      </c>
      <c r="K142" s="188" t="s">
        <v>1</v>
      </c>
      <c r="L142" s="36"/>
      <c r="M142" s="193" t="s">
        <v>1</v>
      </c>
      <c r="N142" s="194" t="s">
        <v>42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84</v>
      </c>
      <c r="AT142" s="184" t="s">
        <v>597</v>
      </c>
      <c r="AU142" s="184" t="s">
        <v>77</v>
      </c>
      <c r="AY142" s="14" t="s">
        <v>168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84</v>
      </c>
      <c r="BK142" s="185">
        <f t="shared" si="9"/>
        <v>0</v>
      </c>
      <c r="BL142" s="14" t="s">
        <v>84</v>
      </c>
      <c r="BM142" s="184" t="s">
        <v>3836</v>
      </c>
    </row>
    <row r="143" spans="1:65" s="2" customFormat="1" ht="24.2" customHeight="1">
      <c r="A143" s="31"/>
      <c r="B143" s="32"/>
      <c r="C143" s="172" t="s">
        <v>334</v>
      </c>
      <c r="D143" s="172" t="s">
        <v>163</v>
      </c>
      <c r="E143" s="173" t="s">
        <v>1582</v>
      </c>
      <c r="F143" s="174" t="s">
        <v>1583</v>
      </c>
      <c r="G143" s="175" t="s">
        <v>212</v>
      </c>
      <c r="H143" s="176">
        <v>120</v>
      </c>
      <c r="I143" s="177"/>
      <c r="J143" s="178">
        <f t="shared" si="0"/>
        <v>0</v>
      </c>
      <c r="K143" s="174" t="s">
        <v>1</v>
      </c>
      <c r="L143" s="179"/>
      <c r="M143" s="180" t="s">
        <v>1</v>
      </c>
      <c r="N143" s="181" t="s">
        <v>42</v>
      </c>
      <c r="O143" s="68"/>
      <c r="P143" s="182">
        <f t="shared" si="1"/>
        <v>0</v>
      </c>
      <c r="Q143" s="182">
        <v>1.2800000000000001E-3</v>
      </c>
      <c r="R143" s="182">
        <f t="shared" si="2"/>
        <v>0.15360000000000001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213</v>
      </c>
      <c r="AT143" s="184" t="s">
        <v>163</v>
      </c>
      <c r="AU143" s="184" t="s">
        <v>77</v>
      </c>
      <c r="AY143" s="14" t="s">
        <v>168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84</v>
      </c>
      <c r="BK143" s="185">
        <f t="shared" si="9"/>
        <v>0</v>
      </c>
      <c r="BL143" s="14" t="s">
        <v>213</v>
      </c>
      <c r="BM143" s="184" t="s">
        <v>3837</v>
      </c>
    </row>
    <row r="144" spans="1:65" s="2" customFormat="1" ht="24.2" customHeight="1">
      <c r="A144" s="31"/>
      <c r="B144" s="32"/>
      <c r="C144" s="186" t="s">
        <v>342</v>
      </c>
      <c r="D144" s="186" t="s">
        <v>597</v>
      </c>
      <c r="E144" s="187" t="s">
        <v>1589</v>
      </c>
      <c r="F144" s="188" t="s">
        <v>1590</v>
      </c>
      <c r="G144" s="189" t="s">
        <v>212</v>
      </c>
      <c r="H144" s="190">
        <v>600</v>
      </c>
      <c r="I144" s="191"/>
      <c r="J144" s="192">
        <f t="shared" si="0"/>
        <v>0</v>
      </c>
      <c r="K144" s="188" t="s">
        <v>1</v>
      </c>
      <c r="L144" s="36"/>
      <c r="M144" s="193" t="s">
        <v>1</v>
      </c>
      <c r="N144" s="194" t="s">
        <v>42</v>
      </c>
      <c r="O144" s="68"/>
      <c r="P144" s="182">
        <f t="shared" si="1"/>
        <v>0</v>
      </c>
      <c r="Q144" s="182">
        <v>0.20300000000000001</v>
      </c>
      <c r="R144" s="182">
        <f t="shared" si="2"/>
        <v>121.80000000000001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84</v>
      </c>
      <c r="AT144" s="184" t="s">
        <v>597</v>
      </c>
      <c r="AU144" s="184" t="s">
        <v>77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84</v>
      </c>
      <c r="BM144" s="184" t="s">
        <v>3838</v>
      </c>
    </row>
    <row r="145" spans="1:65" s="2" customFormat="1" ht="24.2" customHeight="1">
      <c r="A145" s="31"/>
      <c r="B145" s="32"/>
      <c r="C145" s="186" t="s">
        <v>338</v>
      </c>
      <c r="D145" s="186" t="s">
        <v>597</v>
      </c>
      <c r="E145" s="187" t="s">
        <v>1585</v>
      </c>
      <c r="F145" s="188" t="s">
        <v>1586</v>
      </c>
      <c r="G145" s="189" t="s">
        <v>212</v>
      </c>
      <c r="H145" s="190">
        <v>20</v>
      </c>
      <c r="I145" s="191"/>
      <c r="J145" s="192">
        <f t="shared" si="0"/>
        <v>0</v>
      </c>
      <c r="K145" s="188" t="s">
        <v>1</v>
      </c>
      <c r="L145" s="36"/>
      <c r="M145" s="193" t="s">
        <v>1</v>
      </c>
      <c r="N145" s="194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84</v>
      </c>
      <c r="AT145" s="184" t="s">
        <v>597</v>
      </c>
      <c r="AU145" s="184" t="s">
        <v>77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84</v>
      </c>
      <c r="BM145" s="184" t="s">
        <v>3839</v>
      </c>
    </row>
    <row r="146" spans="1:65" s="2" customFormat="1" ht="24.2" customHeight="1">
      <c r="A146" s="31"/>
      <c r="B146" s="32"/>
      <c r="C146" s="186" t="s">
        <v>346</v>
      </c>
      <c r="D146" s="186" t="s">
        <v>597</v>
      </c>
      <c r="E146" s="187" t="s">
        <v>1592</v>
      </c>
      <c r="F146" s="188" t="s">
        <v>1593</v>
      </c>
      <c r="G146" s="189" t="s">
        <v>212</v>
      </c>
      <c r="H146" s="190">
        <v>600</v>
      </c>
      <c r="I146" s="191"/>
      <c r="J146" s="192">
        <f t="shared" si="0"/>
        <v>0</v>
      </c>
      <c r="K146" s="188" t="s">
        <v>1</v>
      </c>
      <c r="L146" s="36"/>
      <c r="M146" s="193" t="s">
        <v>1</v>
      </c>
      <c r="N146" s="194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84</v>
      </c>
      <c r="AT146" s="184" t="s">
        <v>597</v>
      </c>
      <c r="AU146" s="184" t="s">
        <v>77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84</v>
      </c>
      <c r="BM146" s="184" t="s">
        <v>3840</v>
      </c>
    </row>
    <row r="147" spans="1:65" s="2" customFormat="1" ht="14.45" customHeight="1">
      <c r="A147" s="31"/>
      <c r="B147" s="32"/>
      <c r="C147" s="186" t="s">
        <v>350</v>
      </c>
      <c r="D147" s="186" t="s">
        <v>597</v>
      </c>
      <c r="E147" s="187" t="s">
        <v>1326</v>
      </c>
      <c r="F147" s="188" t="s">
        <v>1327</v>
      </c>
      <c r="G147" s="189" t="s">
        <v>1328</v>
      </c>
      <c r="H147" s="190">
        <v>130</v>
      </c>
      <c r="I147" s="191"/>
      <c r="J147" s="192">
        <f t="shared" si="0"/>
        <v>0</v>
      </c>
      <c r="K147" s="188" t="s">
        <v>1</v>
      </c>
      <c r="L147" s="36"/>
      <c r="M147" s="193" t="s">
        <v>1</v>
      </c>
      <c r="N147" s="194" t="s">
        <v>42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84</v>
      </c>
      <c r="AT147" s="184" t="s">
        <v>597</v>
      </c>
      <c r="AU147" s="184" t="s">
        <v>77</v>
      </c>
      <c r="AY147" s="14" t="s">
        <v>168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84</v>
      </c>
      <c r="BK147" s="185">
        <f t="shared" si="9"/>
        <v>0</v>
      </c>
      <c r="BL147" s="14" t="s">
        <v>84</v>
      </c>
      <c r="BM147" s="184" t="s">
        <v>3841</v>
      </c>
    </row>
    <row r="148" spans="1:65" s="2" customFormat="1" ht="24.2" customHeight="1">
      <c r="A148" s="31"/>
      <c r="B148" s="32"/>
      <c r="C148" s="186" t="s">
        <v>318</v>
      </c>
      <c r="D148" s="186" t="s">
        <v>597</v>
      </c>
      <c r="E148" s="187" t="s">
        <v>1555</v>
      </c>
      <c r="F148" s="188" t="s">
        <v>1556</v>
      </c>
      <c r="G148" s="189" t="s">
        <v>212</v>
      </c>
      <c r="H148" s="190">
        <v>50</v>
      </c>
      <c r="I148" s="191"/>
      <c r="J148" s="192">
        <f t="shared" si="0"/>
        <v>0</v>
      </c>
      <c r="K148" s="188" t="s">
        <v>1</v>
      </c>
      <c r="L148" s="36"/>
      <c r="M148" s="193" t="s">
        <v>1</v>
      </c>
      <c r="N148" s="194" t="s">
        <v>42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84</v>
      </c>
      <c r="AT148" s="184" t="s">
        <v>597</v>
      </c>
      <c r="AU148" s="184" t="s">
        <v>77</v>
      </c>
      <c r="AY148" s="14" t="s">
        <v>168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84</v>
      </c>
      <c r="BK148" s="185">
        <f t="shared" si="9"/>
        <v>0</v>
      </c>
      <c r="BL148" s="14" t="s">
        <v>84</v>
      </c>
      <c r="BM148" s="184" t="s">
        <v>3842</v>
      </c>
    </row>
    <row r="149" spans="1:65" s="2" customFormat="1" ht="24.2" customHeight="1">
      <c r="A149" s="31"/>
      <c r="B149" s="32"/>
      <c r="C149" s="186" t="s">
        <v>258</v>
      </c>
      <c r="D149" s="186" t="s">
        <v>597</v>
      </c>
      <c r="E149" s="187" t="s">
        <v>1482</v>
      </c>
      <c r="F149" s="188" t="s">
        <v>1483</v>
      </c>
      <c r="G149" s="189" t="s">
        <v>166</v>
      </c>
      <c r="H149" s="190">
        <v>4</v>
      </c>
      <c r="I149" s="191"/>
      <c r="J149" s="192">
        <f t="shared" si="0"/>
        <v>0</v>
      </c>
      <c r="K149" s="188" t="s">
        <v>167</v>
      </c>
      <c r="L149" s="36"/>
      <c r="M149" s="193" t="s">
        <v>1</v>
      </c>
      <c r="N149" s="194" t="s">
        <v>42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585</v>
      </c>
      <c r="AT149" s="184" t="s">
        <v>597</v>
      </c>
      <c r="AU149" s="184" t="s">
        <v>77</v>
      </c>
      <c r="AY149" s="14" t="s">
        <v>168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84</v>
      </c>
      <c r="BK149" s="185">
        <f t="shared" si="9"/>
        <v>0</v>
      </c>
      <c r="BL149" s="14" t="s">
        <v>585</v>
      </c>
      <c r="BM149" s="184" t="s">
        <v>3843</v>
      </c>
    </row>
    <row r="150" spans="1:65" s="2" customFormat="1" ht="24.2" customHeight="1">
      <c r="A150" s="31"/>
      <c r="B150" s="32"/>
      <c r="C150" s="186" t="s">
        <v>545</v>
      </c>
      <c r="D150" s="186" t="s">
        <v>597</v>
      </c>
      <c r="E150" s="187" t="s">
        <v>1925</v>
      </c>
      <c r="F150" s="188" t="s">
        <v>1926</v>
      </c>
      <c r="G150" s="189" t="s">
        <v>166</v>
      </c>
      <c r="H150" s="190">
        <v>8</v>
      </c>
      <c r="I150" s="191"/>
      <c r="J150" s="192">
        <f t="shared" ref="J150:J181" si="10">ROUND(I150*H150,2)</f>
        <v>0</v>
      </c>
      <c r="K150" s="188" t="s">
        <v>167</v>
      </c>
      <c r="L150" s="36"/>
      <c r="M150" s="193" t="s">
        <v>1</v>
      </c>
      <c r="N150" s="194" t="s">
        <v>42</v>
      </c>
      <c r="O150" s="68"/>
      <c r="P150" s="182">
        <f t="shared" ref="P150:P181" si="11">O150*H150</f>
        <v>0</v>
      </c>
      <c r="Q150" s="182">
        <v>0</v>
      </c>
      <c r="R150" s="182">
        <f t="shared" ref="R150:R181" si="12">Q150*H150</f>
        <v>0</v>
      </c>
      <c r="S150" s="182">
        <v>0</v>
      </c>
      <c r="T150" s="183">
        <f t="shared" ref="T150:T181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84</v>
      </c>
      <c r="AT150" s="184" t="s">
        <v>597</v>
      </c>
      <c r="AU150" s="184" t="s">
        <v>77</v>
      </c>
      <c r="AY150" s="14" t="s">
        <v>168</v>
      </c>
      <c r="BE150" s="185">
        <f t="shared" ref="BE150:BE181" si="14">IF(N150="základní",J150,0)</f>
        <v>0</v>
      </c>
      <c r="BF150" s="185">
        <f t="shared" ref="BF150:BF181" si="15">IF(N150="snížená",J150,0)</f>
        <v>0</v>
      </c>
      <c r="BG150" s="185">
        <f t="shared" ref="BG150:BG181" si="16">IF(N150="zákl. přenesená",J150,0)</f>
        <v>0</v>
      </c>
      <c r="BH150" s="185">
        <f t="shared" ref="BH150:BH181" si="17">IF(N150="sníž. přenesená",J150,0)</f>
        <v>0</v>
      </c>
      <c r="BI150" s="185">
        <f t="shared" ref="BI150:BI181" si="18">IF(N150="nulová",J150,0)</f>
        <v>0</v>
      </c>
      <c r="BJ150" s="14" t="s">
        <v>84</v>
      </c>
      <c r="BK150" s="185">
        <f t="shared" ref="BK150:BK181" si="19">ROUND(I150*H150,2)</f>
        <v>0</v>
      </c>
      <c r="BL150" s="14" t="s">
        <v>84</v>
      </c>
      <c r="BM150" s="184" t="s">
        <v>3844</v>
      </c>
    </row>
    <row r="151" spans="1:65" s="2" customFormat="1" ht="37.9" customHeight="1">
      <c r="A151" s="31"/>
      <c r="B151" s="32"/>
      <c r="C151" s="172" t="s">
        <v>553</v>
      </c>
      <c r="D151" s="172" t="s">
        <v>163</v>
      </c>
      <c r="E151" s="173" t="s">
        <v>2031</v>
      </c>
      <c r="F151" s="174" t="s">
        <v>2032</v>
      </c>
      <c r="G151" s="175" t="s">
        <v>212</v>
      </c>
      <c r="H151" s="176">
        <v>645</v>
      </c>
      <c r="I151" s="177"/>
      <c r="J151" s="178">
        <f t="shared" si="10"/>
        <v>0</v>
      </c>
      <c r="K151" s="174" t="s">
        <v>167</v>
      </c>
      <c r="L151" s="179"/>
      <c r="M151" s="180" t="s">
        <v>1</v>
      </c>
      <c r="N151" s="181" t="s">
        <v>42</v>
      </c>
      <c r="O151" s="68"/>
      <c r="P151" s="182">
        <f t="shared" si="11"/>
        <v>0</v>
      </c>
      <c r="Q151" s="182">
        <v>0</v>
      </c>
      <c r="R151" s="182">
        <f t="shared" si="12"/>
        <v>0</v>
      </c>
      <c r="S151" s="182">
        <v>0</v>
      </c>
      <c r="T151" s="18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86</v>
      </c>
      <c r="AT151" s="184" t="s">
        <v>163</v>
      </c>
      <c r="AU151" s="184" t="s">
        <v>77</v>
      </c>
      <c r="AY151" s="14" t="s">
        <v>168</v>
      </c>
      <c r="BE151" s="185">
        <f t="shared" si="14"/>
        <v>0</v>
      </c>
      <c r="BF151" s="185">
        <f t="shared" si="15"/>
        <v>0</v>
      </c>
      <c r="BG151" s="185">
        <f t="shared" si="16"/>
        <v>0</v>
      </c>
      <c r="BH151" s="185">
        <f t="shared" si="17"/>
        <v>0</v>
      </c>
      <c r="BI151" s="185">
        <f t="shared" si="18"/>
        <v>0</v>
      </c>
      <c r="BJ151" s="14" t="s">
        <v>84</v>
      </c>
      <c r="BK151" s="185">
        <f t="shared" si="19"/>
        <v>0</v>
      </c>
      <c r="BL151" s="14" t="s">
        <v>84</v>
      </c>
      <c r="BM151" s="184" t="s">
        <v>3845</v>
      </c>
    </row>
    <row r="152" spans="1:65" s="2" customFormat="1" ht="24.2" customHeight="1">
      <c r="A152" s="31"/>
      <c r="B152" s="32"/>
      <c r="C152" s="186" t="s">
        <v>262</v>
      </c>
      <c r="D152" s="186" t="s">
        <v>597</v>
      </c>
      <c r="E152" s="187" t="s">
        <v>1488</v>
      </c>
      <c r="F152" s="188" t="s">
        <v>1489</v>
      </c>
      <c r="G152" s="189" t="s">
        <v>166</v>
      </c>
      <c r="H152" s="190">
        <v>1</v>
      </c>
      <c r="I152" s="191"/>
      <c r="J152" s="192">
        <f t="shared" si="10"/>
        <v>0</v>
      </c>
      <c r="K152" s="188" t="s">
        <v>167</v>
      </c>
      <c r="L152" s="36"/>
      <c r="M152" s="193" t="s">
        <v>1</v>
      </c>
      <c r="N152" s="194" t="s">
        <v>42</v>
      </c>
      <c r="O152" s="68"/>
      <c r="P152" s="182">
        <f t="shared" si="11"/>
        <v>0</v>
      </c>
      <c r="Q152" s="182">
        <v>0</v>
      </c>
      <c r="R152" s="182">
        <f t="shared" si="12"/>
        <v>0</v>
      </c>
      <c r="S152" s="182">
        <v>0</v>
      </c>
      <c r="T152" s="18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585</v>
      </c>
      <c r="AT152" s="184" t="s">
        <v>597</v>
      </c>
      <c r="AU152" s="184" t="s">
        <v>77</v>
      </c>
      <c r="AY152" s="14" t="s">
        <v>168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14" t="s">
        <v>84</v>
      </c>
      <c r="BK152" s="185">
        <f t="shared" si="19"/>
        <v>0</v>
      </c>
      <c r="BL152" s="14" t="s">
        <v>585</v>
      </c>
      <c r="BM152" s="184" t="s">
        <v>3846</v>
      </c>
    </row>
    <row r="153" spans="1:65" s="2" customFormat="1" ht="24.2" customHeight="1">
      <c r="A153" s="31"/>
      <c r="B153" s="32"/>
      <c r="C153" s="186" t="s">
        <v>557</v>
      </c>
      <c r="D153" s="186" t="s">
        <v>597</v>
      </c>
      <c r="E153" s="187" t="s">
        <v>2034</v>
      </c>
      <c r="F153" s="188" t="s">
        <v>2035</v>
      </c>
      <c r="G153" s="189" t="s">
        <v>212</v>
      </c>
      <c r="H153" s="190">
        <v>645</v>
      </c>
      <c r="I153" s="191"/>
      <c r="J153" s="192">
        <f t="shared" si="10"/>
        <v>0</v>
      </c>
      <c r="K153" s="188" t="s">
        <v>167</v>
      </c>
      <c r="L153" s="36"/>
      <c r="M153" s="193" t="s">
        <v>1</v>
      </c>
      <c r="N153" s="194" t="s">
        <v>42</v>
      </c>
      <c r="O153" s="68"/>
      <c r="P153" s="182">
        <f t="shared" si="11"/>
        <v>0</v>
      </c>
      <c r="Q153" s="182">
        <v>0</v>
      </c>
      <c r="R153" s="182">
        <f t="shared" si="12"/>
        <v>0</v>
      </c>
      <c r="S153" s="182">
        <v>0</v>
      </c>
      <c r="T153" s="18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84</v>
      </c>
      <c r="AT153" s="184" t="s">
        <v>597</v>
      </c>
      <c r="AU153" s="184" t="s">
        <v>77</v>
      </c>
      <c r="AY153" s="14" t="s">
        <v>168</v>
      </c>
      <c r="BE153" s="185">
        <f t="shared" si="14"/>
        <v>0</v>
      </c>
      <c r="BF153" s="185">
        <f t="shared" si="15"/>
        <v>0</v>
      </c>
      <c r="BG153" s="185">
        <f t="shared" si="16"/>
        <v>0</v>
      </c>
      <c r="BH153" s="185">
        <f t="shared" si="17"/>
        <v>0</v>
      </c>
      <c r="BI153" s="185">
        <f t="shared" si="18"/>
        <v>0</v>
      </c>
      <c r="BJ153" s="14" t="s">
        <v>84</v>
      </c>
      <c r="BK153" s="185">
        <f t="shared" si="19"/>
        <v>0</v>
      </c>
      <c r="BL153" s="14" t="s">
        <v>84</v>
      </c>
      <c r="BM153" s="184" t="s">
        <v>3847</v>
      </c>
    </row>
    <row r="154" spans="1:65" s="2" customFormat="1" ht="24.2" customHeight="1">
      <c r="A154" s="31"/>
      <c r="B154" s="32"/>
      <c r="C154" s="186" t="s">
        <v>581</v>
      </c>
      <c r="D154" s="186" t="s">
        <v>597</v>
      </c>
      <c r="E154" s="187" t="s">
        <v>2059</v>
      </c>
      <c r="F154" s="188" t="s">
        <v>2060</v>
      </c>
      <c r="G154" s="189" t="s">
        <v>212</v>
      </c>
      <c r="H154" s="190">
        <v>70</v>
      </c>
      <c r="I154" s="191"/>
      <c r="J154" s="192">
        <f t="shared" si="10"/>
        <v>0</v>
      </c>
      <c r="K154" s="188" t="s">
        <v>167</v>
      </c>
      <c r="L154" s="36"/>
      <c r="M154" s="193" t="s">
        <v>1</v>
      </c>
      <c r="N154" s="194" t="s">
        <v>42</v>
      </c>
      <c r="O154" s="68"/>
      <c r="P154" s="182">
        <f t="shared" si="11"/>
        <v>0</v>
      </c>
      <c r="Q154" s="182">
        <v>0</v>
      </c>
      <c r="R154" s="182">
        <f t="shared" si="12"/>
        <v>0</v>
      </c>
      <c r="S154" s="182">
        <v>0</v>
      </c>
      <c r="T154" s="18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84</v>
      </c>
      <c r="AT154" s="184" t="s">
        <v>597</v>
      </c>
      <c r="AU154" s="184" t="s">
        <v>77</v>
      </c>
      <c r="AY154" s="14" t="s">
        <v>168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14" t="s">
        <v>84</v>
      </c>
      <c r="BK154" s="185">
        <f t="shared" si="19"/>
        <v>0</v>
      </c>
      <c r="BL154" s="14" t="s">
        <v>84</v>
      </c>
      <c r="BM154" s="184" t="s">
        <v>3848</v>
      </c>
    </row>
    <row r="155" spans="1:65" s="2" customFormat="1" ht="24.2" customHeight="1">
      <c r="A155" s="31"/>
      <c r="B155" s="32"/>
      <c r="C155" s="172" t="s">
        <v>587</v>
      </c>
      <c r="D155" s="172" t="s">
        <v>163</v>
      </c>
      <c r="E155" s="173" t="s">
        <v>370</v>
      </c>
      <c r="F155" s="174" t="s">
        <v>371</v>
      </c>
      <c r="G155" s="175" t="s">
        <v>212</v>
      </c>
      <c r="H155" s="176">
        <v>500</v>
      </c>
      <c r="I155" s="177"/>
      <c r="J155" s="178">
        <f t="shared" si="10"/>
        <v>0</v>
      </c>
      <c r="K155" s="174" t="s">
        <v>167</v>
      </c>
      <c r="L155" s="179"/>
      <c r="M155" s="180" t="s">
        <v>1</v>
      </c>
      <c r="N155" s="181" t="s">
        <v>42</v>
      </c>
      <c r="O155" s="68"/>
      <c r="P155" s="182">
        <f t="shared" si="11"/>
        <v>0</v>
      </c>
      <c r="Q155" s="182">
        <v>0</v>
      </c>
      <c r="R155" s="182">
        <f t="shared" si="12"/>
        <v>0</v>
      </c>
      <c r="S155" s="182">
        <v>0</v>
      </c>
      <c r="T155" s="18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86</v>
      </c>
      <c r="AT155" s="184" t="s">
        <v>163</v>
      </c>
      <c r="AU155" s="184" t="s">
        <v>77</v>
      </c>
      <c r="AY155" s="14" t="s">
        <v>168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14" t="s">
        <v>84</v>
      </c>
      <c r="BK155" s="185">
        <f t="shared" si="19"/>
        <v>0</v>
      </c>
      <c r="BL155" s="14" t="s">
        <v>84</v>
      </c>
      <c r="BM155" s="184" t="s">
        <v>3849</v>
      </c>
    </row>
    <row r="156" spans="1:65" s="2" customFormat="1" ht="37.9" customHeight="1">
      <c r="A156" s="31"/>
      <c r="B156" s="32"/>
      <c r="C156" s="186" t="s">
        <v>561</v>
      </c>
      <c r="D156" s="186" t="s">
        <v>597</v>
      </c>
      <c r="E156" s="187" t="s">
        <v>2037</v>
      </c>
      <c r="F156" s="188" t="s">
        <v>2038</v>
      </c>
      <c r="G156" s="189" t="s">
        <v>166</v>
      </c>
      <c r="H156" s="190">
        <v>8</v>
      </c>
      <c r="I156" s="191"/>
      <c r="J156" s="192">
        <f t="shared" si="10"/>
        <v>0</v>
      </c>
      <c r="K156" s="188" t="s">
        <v>167</v>
      </c>
      <c r="L156" s="36"/>
      <c r="M156" s="193" t="s">
        <v>1</v>
      </c>
      <c r="N156" s="194" t="s">
        <v>42</v>
      </c>
      <c r="O156" s="68"/>
      <c r="P156" s="182">
        <f t="shared" si="11"/>
        <v>0</v>
      </c>
      <c r="Q156" s="182">
        <v>0</v>
      </c>
      <c r="R156" s="182">
        <f t="shared" si="12"/>
        <v>0</v>
      </c>
      <c r="S156" s="182">
        <v>0</v>
      </c>
      <c r="T156" s="18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84</v>
      </c>
      <c r="AT156" s="184" t="s">
        <v>597</v>
      </c>
      <c r="AU156" s="184" t="s">
        <v>77</v>
      </c>
      <c r="AY156" s="14" t="s">
        <v>168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14" t="s">
        <v>84</v>
      </c>
      <c r="BK156" s="185">
        <f t="shared" si="19"/>
        <v>0</v>
      </c>
      <c r="BL156" s="14" t="s">
        <v>84</v>
      </c>
      <c r="BM156" s="184" t="s">
        <v>3850</v>
      </c>
    </row>
    <row r="157" spans="1:65" s="2" customFormat="1" ht="24.2" customHeight="1">
      <c r="A157" s="31"/>
      <c r="B157" s="32"/>
      <c r="C157" s="186" t="s">
        <v>441</v>
      </c>
      <c r="D157" s="186" t="s">
        <v>597</v>
      </c>
      <c r="E157" s="187" t="s">
        <v>1686</v>
      </c>
      <c r="F157" s="188" t="s">
        <v>1687</v>
      </c>
      <c r="G157" s="189" t="s">
        <v>166</v>
      </c>
      <c r="H157" s="190">
        <v>4</v>
      </c>
      <c r="I157" s="191"/>
      <c r="J157" s="192">
        <f t="shared" si="10"/>
        <v>0</v>
      </c>
      <c r="K157" s="188" t="s">
        <v>167</v>
      </c>
      <c r="L157" s="36"/>
      <c r="M157" s="193" t="s">
        <v>1</v>
      </c>
      <c r="N157" s="194" t="s">
        <v>42</v>
      </c>
      <c r="O157" s="68"/>
      <c r="P157" s="182">
        <f t="shared" si="11"/>
        <v>0</v>
      </c>
      <c r="Q157" s="182">
        <v>0</v>
      </c>
      <c r="R157" s="182">
        <f t="shared" si="12"/>
        <v>0</v>
      </c>
      <c r="S157" s="182">
        <v>0</v>
      </c>
      <c r="T157" s="18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84</v>
      </c>
      <c r="AT157" s="184" t="s">
        <v>597</v>
      </c>
      <c r="AU157" s="184" t="s">
        <v>77</v>
      </c>
      <c r="AY157" s="14" t="s">
        <v>168</v>
      </c>
      <c r="BE157" s="185">
        <f t="shared" si="14"/>
        <v>0</v>
      </c>
      <c r="BF157" s="185">
        <f t="shared" si="15"/>
        <v>0</v>
      </c>
      <c r="BG157" s="185">
        <f t="shared" si="16"/>
        <v>0</v>
      </c>
      <c r="BH157" s="185">
        <f t="shared" si="17"/>
        <v>0</v>
      </c>
      <c r="BI157" s="185">
        <f t="shared" si="18"/>
        <v>0</v>
      </c>
      <c r="BJ157" s="14" t="s">
        <v>84</v>
      </c>
      <c r="BK157" s="185">
        <f t="shared" si="19"/>
        <v>0</v>
      </c>
      <c r="BL157" s="14" t="s">
        <v>84</v>
      </c>
      <c r="BM157" s="184" t="s">
        <v>3851</v>
      </c>
    </row>
    <row r="158" spans="1:65" s="2" customFormat="1" ht="37.9" customHeight="1">
      <c r="A158" s="31"/>
      <c r="B158" s="32"/>
      <c r="C158" s="172" t="s">
        <v>445</v>
      </c>
      <c r="D158" s="172" t="s">
        <v>163</v>
      </c>
      <c r="E158" s="173" t="s">
        <v>1710</v>
      </c>
      <c r="F158" s="174" t="s">
        <v>1711</v>
      </c>
      <c r="G158" s="175" t="s">
        <v>212</v>
      </c>
      <c r="H158" s="176">
        <v>645</v>
      </c>
      <c r="I158" s="177"/>
      <c r="J158" s="178">
        <f t="shared" si="10"/>
        <v>0</v>
      </c>
      <c r="K158" s="174" t="s">
        <v>167</v>
      </c>
      <c r="L158" s="179"/>
      <c r="M158" s="180" t="s">
        <v>1</v>
      </c>
      <c r="N158" s="181" t="s">
        <v>42</v>
      </c>
      <c r="O158" s="68"/>
      <c r="P158" s="182">
        <f t="shared" si="11"/>
        <v>0</v>
      </c>
      <c r="Q158" s="182">
        <v>0</v>
      </c>
      <c r="R158" s="182">
        <f t="shared" si="12"/>
        <v>0</v>
      </c>
      <c r="S158" s="182">
        <v>0</v>
      </c>
      <c r="T158" s="183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86</v>
      </c>
      <c r="AT158" s="184" t="s">
        <v>163</v>
      </c>
      <c r="AU158" s="184" t="s">
        <v>77</v>
      </c>
      <c r="AY158" s="14" t="s">
        <v>168</v>
      </c>
      <c r="BE158" s="185">
        <f t="shared" si="14"/>
        <v>0</v>
      </c>
      <c r="BF158" s="185">
        <f t="shared" si="15"/>
        <v>0</v>
      </c>
      <c r="BG158" s="185">
        <f t="shared" si="16"/>
        <v>0</v>
      </c>
      <c r="BH158" s="185">
        <f t="shared" si="17"/>
        <v>0</v>
      </c>
      <c r="BI158" s="185">
        <f t="shared" si="18"/>
        <v>0</v>
      </c>
      <c r="BJ158" s="14" t="s">
        <v>84</v>
      </c>
      <c r="BK158" s="185">
        <f t="shared" si="19"/>
        <v>0</v>
      </c>
      <c r="BL158" s="14" t="s">
        <v>84</v>
      </c>
      <c r="BM158" s="184" t="s">
        <v>3852</v>
      </c>
    </row>
    <row r="159" spans="1:65" s="2" customFormat="1" ht="24.2" customHeight="1">
      <c r="A159" s="31"/>
      <c r="B159" s="32"/>
      <c r="C159" s="186" t="s">
        <v>365</v>
      </c>
      <c r="D159" s="186" t="s">
        <v>597</v>
      </c>
      <c r="E159" s="187" t="s">
        <v>1605</v>
      </c>
      <c r="F159" s="188" t="s">
        <v>1606</v>
      </c>
      <c r="G159" s="189" t="s">
        <v>166</v>
      </c>
      <c r="H159" s="190">
        <v>10</v>
      </c>
      <c r="I159" s="191"/>
      <c r="J159" s="192">
        <f t="shared" si="10"/>
        <v>0</v>
      </c>
      <c r="K159" s="188" t="s">
        <v>167</v>
      </c>
      <c r="L159" s="36"/>
      <c r="M159" s="193" t="s">
        <v>1</v>
      </c>
      <c r="N159" s="194" t="s">
        <v>42</v>
      </c>
      <c r="O159" s="68"/>
      <c r="P159" s="182">
        <f t="shared" si="11"/>
        <v>0</v>
      </c>
      <c r="Q159" s="182">
        <v>0</v>
      </c>
      <c r="R159" s="182">
        <f t="shared" si="12"/>
        <v>0</v>
      </c>
      <c r="S159" s="182">
        <v>0</v>
      </c>
      <c r="T159" s="183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84</v>
      </c>
      <c r="AT159" s="184" t="s">
        <v>597</v>
      </c>
      <c r="AU159" s="184" t="s">
        <v>77</v>
      </c>
      <c r="AY159" s="14" t="s">
        <v>168</v>
      </c>
      <c r="BE159" s="185">
        <f t="shared" si="14"/>
        <v>0</v>
      </c>
      <c r="BF159" s="185">
        <f t="shared" si="15"/>
        <v>0</v>
      </c>
      <c r="BG159" s="185">
        <f t="shared" si="16"/>
        <v>0</v>
      </c>
      <c r="BH159" s="185">
        <f t="shared" si="17"/>
        <v>0</v>
      </c>
      <c r="BI159" s="185">
        <f t="shared" si="18"/>
        <v>0</v>
      </c>
      <c r="BJ159" s="14" t="s">
        <v>84</v>
      </c>
      <c r="BK159" s="185">
        <f t="shared" si="19"/>
        <v>0</v>
      </c>
      <c r="BL159" s="14" t="s">
        <v>84</v>
      </c>
      <c r="BM159" s="184" t="s">
        <v>3853</v>
      </c>
    </row>
    <row r="160" spans="1:65" s="2" customFormat="1" ht="37.9" customHeight="1">
      <c r="A160" s="31"/>
      <c r="B160" s="32"/>
      <c r="C160" s="172" t="s">
        <v>369</v>
      </c>
      <c r="D160" s="172" t="s">
        <v>163</v>
      </c>
      <c r="E160" s="173" t="s">
        <v>1611</v>
      </c>
      <c r="F160" s="174" t="s">
        <v>1612</v>
      </c>
      <c r="G160" s="175" t="s">
        <v>166</v>
      </c>
      <c r="H160" s="176">
        <v>8</v>
      </c>
      <c r="I160" s="177"/>
      <c r="J160" s="178">
        <f t="shared" si="10"/>
        <v>0</v>
      </c>
      <c r="K160" s="174" t="s">
        <v>1</v>
      </c>
      <c r="L160" s="179"/>
      <c r="M160" s="180" t="s">
        <v>1</v>
      </c>
      <c r="N160" s="181" t="s">
        <v>42</v>
      </c>
      <c r="O160" s="68"/>
      <c r="P160" s="182">
        <f t="shared" si="11"/>
        <v>0</v>
      </c>
      <c r="Q160" s="182">
        <v>0</v>
      </c>
      <c r="R160" s="182">
        <f t="shared" si="12"/>
        <v>0</v>
      </c>
      <c r="S160" s="182">
        <v>0</v>
      </c>
      <c r="T160" s="183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86</v>
      </c>
      <c r="AT160" s="184" t="s">
        <v>163</v>
      </c>
      <c r="AU160" s="184" t="s">
        <v>77</v>
      </c>
      <c r="AY160" s="14" t="s">
        <v>168</v>
      </c>
      <c r="BE160" s="185">
        <f t="shared" si="14"/>
        <v>0</v>
      </c>
      <c r="BF160" s="185">
        <f t="shared" si="15"/>
        <v>0</v>
      </c>
      <c r="BG160" s="185">
        <f t="shared" si="16"/>
        <v>0</v>
      </c>
      <c r="BH160" s="185">
        <f t="shared" si="17"/>
        <v>0</v>
      </c>
      <c r="BI160" s="185">
        <f t="shared" si="18"/>
        <v>0</v>
      </c>
      <c r="BJ160" s="14" t="s">
        <v>84</v>
      </c>
      <c r="BK160" s="185">
        <f t="shared" si="19"/>
        <v>0</v>
      </c>
      <c r="BL160" s="14" t="s">
        <v>84</v>
      </c>
      <c r="BM160" s="184" t="s">
        <v>3854</v>
      </c>
    </row>
    <row r="161" spans="1:65" s="2" customFormat="1" ht="24.2" customHeight="1">
      <c r="A161" s="31"/>
      <c r="B161" s="32"/>
      <c r="C161" s="172" t="s">
        <v>373</v>
      </c>
      <c r="D161" s="172" t="s">
        <v>163</v>
      </c>
      <c r="E161" s="173" t="s">
        <v>1614</v>
      </c>
      <c r="F161" s="174" t="s">
        <v>1615</v>
      </c>
      <c r="G161" s="175" t="s">
        <v>166</v>
      </c>
      <c r="H161" s="176">
        <v>8</v>
      </c>
      <c r="I161" s="177"/>
      <c r="J161" s="178">
        <f t="shared" si="10"/>
        <v>0</v>
      </c>
      <c r="K161" s="174" t="s">
        <v>167</v>
      </c>
      <c r="L161" s="179"/>
      <c r="M161" s="180" t="s">
        <v>1</v>
      </c>
      <c r="N161" s="181" t="s">
        <v>42</v>
      </c>
      <c r="O161" s="68"/>
      <c r="P161" s="182">
        <f t="shared" si="11"/>
        <v>0</v>
      </c>
      <c r="Q161" s="182">
        <v>0</v>
      </c>
      <c r="R161" s="182">
        <f t="shared" si="12"/>
        <v>0</v>
      </c>
      <c r="S161" s="182">
        <v>0</v>
      </c>
      <c r="T161" s="18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86</v>
      </c>
      <c r="AT161" s="184" t="s">
        <v>163</v>
      </c>
      <c r="AU161" s="184" t="s">
        <v>77</v>
      </c>
      <c r="AY161" s="14" t="s">
        <v>168</v>
      </c>
      <c r="BE161" s="185">
        <f t="shared" si="14"/>
        <v>0</v>
      </c>
      <c r="BF161" s="185">
        <f t="shared" si="15"/>
        <v>0</v>
      </c>
      <c r="BG161" s="185">
        <f t="shared" si="16"/>
        <v>0</v>
      </c>
      <c r="BH161" s="185">
        <f t="shared" si="17"/>
        <v>0</v>
      </c>
      <c r="BI161" s="185">
        <f t="shared" si="18"/>
        <v>0</v>
      </c>
      <c r="BJ161" s="14" t="s">
        <v>84</v>
      </c>
      <c r="BK161" s="185">
        <f t="shared" si="19"/>
        <v>0</v>
      </c>
      <c r="BL161" s="14" t="s">
        <v>84</v>
      </c>
      <c r="BM161" s="184" t="s">
        <v>3855</v>
      </c>
    </row>
    <row r="162" spans="1:65" s="2" customFormat="1" ht="24.2" customHeight="1">
      <c r="A162" s="31"/>
      <c r="B162" s="32"/>
      <c r="C162" s="186" t="s">
        <v>601</v>
      </c>
      <c r="D162" s="186" t="s">
        <v>597</v>
      </c>
      <c r="E162" s="187" t="s">
        <v>787</v>
      </c>
      <c r="F162" s="188" t="s">
        <v>788</v>
      </c>
      <c r="G162" s="189" t="s">
        <v>212</v>
      </c>
      <c r="H162" s="190">
        <v>500</v>
      </c>
      <c r="I162" s="191"/>
      <c r="J162" s="192">
        <f t="shared" si="10"/>
        <v>0</v>
      </c>
      <c r="K162" s="188" t="s">
        <v>167</v>
      </c>
      <c r="L162" s="36"/>
      <c r="M162" s="193" t="s">
        <v>1</v>
      </c>
      <c r="N162" s="194" t="s">
        <v>42</v>
      </c>
      <c r="O162" s="68"/>
      <c r="P162" s="182">
        <f t="shared" si="11"/>
        <v>0</v>
      </c>
      <c r="Q162" s="182">
        <v>0</v>
      </c>
      <c r="R162" s="182">
        <f t="shared" si="12"/>
        <v>0</v>
      </c>
      <c r="S162" s="182">
        <v>0</v>
      </c>
      <c r="T162" s="183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84</v>
      </c>
      <c r="AT162" s="184" t="s">
        <v>597</v>
      </c>
      <c r="AU162" s="184" t="s">
        <v>77</v>
      </c>
      <c r="AY162" s="14" t="s">
        <v>168</v>
      </c>
      <c r="BE162" s="185">
        <f t="shared" si="14"/>
        <v>0</v>
      </c>
      <c r="BF162" s="185">
        <f t="shared" si="15"/>
        <v>0</v>
      </c>
      <c r="BG162" s="185">
        <f t="shared" si="16"/>
        <v>0</v>
      </c>
      <c r="BH162" s="185">
        <f t="shared" si="17"/>
        <v>0</v>
      </c>
      <c r="BI162" s="185">
        <f t="shared" si="18"/>
        <v>0</v>
      </c>
      <c r="BJ162" s="14" t="s">
        <v>84</v>
      </c>
      <c r="BK162" s="185">
        <f t="shared" si="19"/>
        <v>0</v>
      </c>
      <c r="BL162" s="14" t="s">
        <v>84</v>
      </c>
      <c r="BM162" s="184" t="s">
        <v>3856</v>
      </c>
    </row>
    <row r="163" spans="1:65" s="2" customFormat="1" ht="24.2" customHeight="1">
      <c r="A163" s="31"/>
      <c r="B163" s="32"/>
      <c r="C163" s="186" t="s">
        <v>2450</v>
      </c>
      <c r="D163" s="186" t="s">
        <v>597</v>
      </c>
      <c r="E163" s="187" t="s">
        <v>2073</v>
      </c>
      <c r="F163" s="188" t="s">
        <v>2074</v>
      </c>
      <c r="G163" s="189" t="s">
        <v>166</v>
      </c>
      <c r="H163" s="190">
        <v>4</v>
      </c>
      <c r="I163" s="191"/>
      <c r="J163" s="192">
        <f t="shared" si="10"/>
        <v>0</v>
      </c>
      <c r="K163" s="188" t="s">
        <v>167</v>
      </c>
      <c r="L163" s="36"/>
      <c r="M163" s="193" t="s">
        <v>1</v>
      </c>
      <c r="N163" s="194" t="s">
        <v>42</v>
      </c>
      <c r="O163" s="68"/>
      <c r="P163" s="182">
        <f t="shared" si="11"/>
        <v>0</v>
      </c>
      <c r="Q163" s="182">
        <v>0</v>
      </c>
      <c r="R163" s="182">
        <f t="shared" si="12"/>
        <v>0</v>
      </c>
      <c r="S163" s="182">
        <v>0</v>
      </c>
      <c r="T163" s="183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84</v>
      </c>
      <c r="AT163" s="184" t="s">
        <v>597</v>
      </c>
      <c r="AU163" s="184" t="s">
        <v>77</v>
      </c>
      <c r="AY163" s="14" t="s">
        <v>168</v>
      </c>
      <c r="BE163" s="185">
        <f t="shared" si="14"/>
        <v>0</v>
      </c>
      <c r="BF163" s="185">
        <f t="shared" si="15"/>
        <v>0</v>
      </c>
      <c r="BG163" s="185">
        <f t="shared" si="16"/>
        <v>0</v>
      </c>
      <c r="BH163" s="185">
        <f t="shared" si="17"/>
        <v>0</v>
      </c>
      <c r="BI163" s="185">
        <f t="shared" si="18"/>
        <v>0</v>
      </c>
      <c r="BJ163" s="14" t="s">
        <v>84</v>
      </c>
      <c r="BK163" s="185">
        <f t="shared" si="19"/>
        <v>0</v>
      </c>
      <c r="BL163" s="14" t="s">
        <v>84</v>
      </c>
      <c r="BM163" s="184" t="s">
        <v>3857</v>
      </c>
    </row>
    <row r="164" spans="1:65" s="2" customFormat="1" ht="24.2" customHeight="1">
      <c r="A164" s="31"/>
      <c r="B164" s="32"/>
      <c r="C164" s="186" t="s">
        <v>481</v>
      </c>
      <c r="D164" s="186" t="s">
        <v>597</v>
      </c>
      <c r="E164" s="187" t="s">
        <v>791</v>
      </c>
      <c r="F164" s="188" t="s">
        <v>792</v>
      </c>
      <c r="G164" s="189" t="s">
        <v>793</v>
      </c>
      <c r="H164" s="190">
        <v>1</v>
      </c>
      <c r="I164" s="191"/>
      <c r="J164" s="192">
        <f t="shared" si="10"/>
        <v>0</v>
      </c>
      <c r="K164" s="188" t="s">
        <v>167</v>
      </c>
      <c r="L164" s="36"/>
      <c r="M164" s="193" t="s">
        <v>1</v>
      </c>
      <c r="N164" s="194" t="s">
        <v>42</v>
      </c>
      <c r="O164" s="68"/>
      <c r="P164" s="182">
        <f t="shared" si="11"/>
        <v>0</v>
      </c>
      <c r="Q164" s="182">
        <v>0</v>
      </c>
      <c r="R164" s="182">
        <f t="shared" si="12"/>
        <v>0</v>
      </c>
      <c r="S164" s="182">
        <v>0</v>
      </c>
      <c r="T164" s="183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84</v>
      </c>
      <c r="AT164" s="184" t="s">
        <v>597</v>
      </c>
      <c r="AU164" s="184" t="s">
        <v>77</v>
      </c>
      <c r="AY164" s="14" t="s">
        <v>168</v>
      </c>
      <c r="BE164" s="185">
        <f t="shared" si="14"/>
        <v>0</v>
      </c>
      <c r="BF164" s="185">
        <f t="shared" si="15"/>
        <v>0</v>
      </c>
      <c r="BG164" s="185">
        <f t="shared" si="16"/>
        <v>0</v>
      </c>
      <c r="BH164" s="185">
        <f t="shared" si="17"/>
        <v>0</v>
      </c>
      <c r="BI164" s="185">
        <f t="shared" si="18"/>
        <v>0</v>
      </c>
      <c r="BJ164" s="14" t="s">
        <v>84</v>
      </c>
      <c r="BK164" s="185">
        <f t="shared" si="19"/>
        <v>0</v>
      </c>
      <c r="BL164" s="14" t="s">
        <v>84</v>
      </c>
      <c r="BM164" s="184" t="s">
        <v>3858</v>
      </c>
    </row>
    <row r="165" spans="1:65" s="2" customFormat="1" ht="24.2" customHeight="1">
      <c r="A165" s="31"/>
      <c r="B165" s="32"/>
      <c r="C165" s="172" t="s">
        <v>485</v>
      </c>
      <c r="D165" s="172" t="s">
        <v>163</v>
      </c>
      <c r="E165" s="173" t="s">
        <v>1782</v>
      </c>
      <c r="F165" s="174" t="s">
        <v>1783</v>
      </c>
      <c r="G165" s="175" t="s">
        <v>166</v>
      </c>
      <c r="H165" s="176">
        <v>1</v>
      </c>
      <c r="I165" s="177"/>
      <c r="J165" s="178">
        <f t="shared" si="10"/>
        <v>0</v>
      </c>
      <c r="K165" s="174" t="s">
        <v>167</v>
      </c>
      <c r="L165" s="179"/>
      <c r="M165" s="180" t="s">
        <v>1</v>
      </c>
      <c r="N165" s="181" t="s">
        <v>42</v>
      </c>
      <c r="O165" s="68"/>
      <c r="P165" s="182">
        <f t="shared" si="11"/>
        <v>0</v>
      </c>
      <c r="Q165" s="182">
        <v>0</v>
      </c>
      <c r="R165" s="182">
        <f t="shared" si="12"/>
        <v>0</v>
      </c>
      <c r="S165" s="182">
        <v>0</v>
      </c>
      <c r="T165" s="183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4" t="s">
        <v>86</v>
      </c>
      <c r="AT165" s="184" t="s">
        <v>163</v>
      </c>
      <c r="AU165" s="184" t="s">
        <v>77</v>
      </c>
      <c r="AY165" s="14" t="s">
        <v>168</v>
      </c>
      <c r="BE165" s="185">
        <f t="shared" si="14"/>
        <v>0</v>
      </c>
      <c r="BF165" s="185">
        <f t="shared" si="15"/>
        <v>0</v>
      </c>
      <c r="BG165" s="185">
        <f t="shared" si="16"/>
        <v>0</v>
      </c>
      <c r="BH165" s="185">
        <f t="shared" si="17"/>
        <v>0</v>
      </c>
      <c r="BI165" s="185">
        <f t="shared" si="18"/>
        <v>0</v>
      </c>
      <c r="BJ165" s="14" t="s">
        <v>84</v>
      </c>
      <c r="BK165" s="185">
        <f t="shared" si="19"/>
        <v>0</v>
      </c>
      <c r="BL165" s="14" t="s">
        <v>84</v>
      </c>
      <c r="BM165" s="184" t="s">
        <v>3859</v>
      </c>
    </row>
    <row r="166" spans="1:65" s="2" customFormat="1" ht="24.2" customHeight="1">
      <c r="A166" s="31"/>
      <c r="B166" s="32"/>
      <c r="C166" s="172" t="s">
        <v>489</v>
      </c>
      <c r="D166" s="172" t="s">
        <v>163</v>
      </c>
      <c r="E166" s="173" t="s">
        <v>1785</v>
      </c>
      <c r="F166" s="174" t="s">
        <v>1786</v>
      </c>
      <c r="G166" s="175" t="s">
        <v>166</v>
      </c>
      <c r="H166" s="176">
        <v>1</v>
      </c>
      <c r="I166" s="177"/>
      <c r="J166" s="178">
        <f t="shared" si="10"/>
        <v>0</v>
      </c>
      <c r="K166" s="174" t="s">
        <v>167</v>
      </c>
      <c r="L166" s="179"/>
      <c r="M166" s="180" t="s">
        <v>1</v>
      </c>
      <c r="N166" s="181" t="s">
        <v>42</v>
      </c>
      <c r="O166" s="68"/>
      <c r="P166" s="182">
        <f t="shared" si="11"/>
        <v>0</v>
      </c>
      <c r="Q166" s="182">
        <v>0</v>
      </c>
      <c r="R166" s="182">
        <f t="shared" si="12"/>
        <v>0</v>
      </c>
      <c r="S166" s="182">
        <v>0</v>
      </c>
      <c r="T166" s="183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86</v>
      </c>
      <c r="AT166" s="184" t="s">
        <v>163</v>
      </c>
      <c r="AU166" s="184" t="s">
        <v>77</v>
      </c>
      <c r="AY166" s="14" t="s">
        <v>168</v>
      </c>
      <c r="BE166" s="185">
        <f t="shared" si="14"/>
        <v>0</v>
      </c>
      <c r="BF166" s="185">
        <f t="shared" si="15"/>
        <v>0</v>
      </c>
      <c r="BG166" s="185">
        <f t="shared" si="16"/>
        <v>0</v>
      </c>
      <c r="BH166" s="185">
        <f t="shared" si="17"/>
        <v>0</v>
      </c>
      <c r="BI166" s="185">
        <f t="shared" si="18"/>
        <v>0</v>
      </c>
      <c r="BJ166" s="14" t="s">
        <v>84</v>
      </c>
      <c r="BK166" s="185">
        <f t="shared" si="19"/>
        <v>0</v>
      </c>
      <c r="BL166" s="14" t="s">
        <v>84</v>
      </c>
      <c r="BM166" s="184" t="s">
        <v>3860</v>
      </c>
    </row>
    <row r="167" spans="1:65" s="2" customFormat="1" ht="24.2" customHeight="1">
      <c r="A167" s="31"/>
      <c r="B167" s="32"/>
      <c r="C167" s="172" t="s">
        <v>493</v>
      </c>
      <c r="D167" s="172" t="s">
        <v>163</v>
      </c>
      <c r="E167" s="173" t="s">
        <v>1830</v>
      </c>
      <c r="F167" s="174" t="s">
        <v>1831</v>
      </c>
      <c r="G167" s="175" t="s">
        <v>166</v>
      </c>
      <c r="H167" s="176">
        <v>2</v>
      </c>
      <c r="I167" s="177"/>
      <c r="J167" s="178">
        <f t="shared" si="10"/>
        <v>0</v>
      </c>
      <c r="K167" s="174" t="s">
        <v>1</v>
      </c>
      <c r="L167" s="179"/>
      <c r="M167" s="180" t="s">
        <v>1</v>
      </c>
      <c r="N167" s="181" t="s">
        <v>42</v>
      </c>
      <c r="O167" s="68"/>
      <c r="P167" s="182">
        <f t="shared" si="11"/>
        <v>0</v>
      </c>
      <c r="Q167" s="182">
        <v>0</v>
      </c>
      <c r="R167" s="182">
        <f t="shared" si="12"/>
        <v>0</v>
      </c>
      <c r="S167" s="182">
        <v>0</v>
      </c>
      <c r="T167" s="183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86</v>
      </c>
      <c r="AT167" s="184" t="s">
        <v>163</v>
      </c>
      <c r="AU167" s="184" t="s">
        <v>77</v>
      </c>
      <c r="AY167" s="14" t="s">
        <v>168</v>
      </c>
      <c r="BE167" s="185">
        <f t="shared" si="14"/>
        <v>0</v>
      </c>
      <c r="BF167" s="185">
        <f t="shared" si="15"/>
        <v>0</v>
      </c>
      <c r="BG167" s="185">
        <f t="shared" si="16"/>
        <v>0</v>
      </c>
      <c r="BH167" s="185">
        <f t="shared" si="17"/>
        <v>0</v>
      </c>
      <c r="BI167" s="185">
        <f t="shared" si="18"/>
        <v>0</v>
      </c>
      <c r="BJ167" s="14" t="s">
        <v>84</v>
      </c>
      <c r="BK167" s="185">
        <f t="shared" si="19"/>
        <v>0</v>
      </c>
      <c r="BL167" s="14" t="s">
        <v>84</v>
      </c>
      <c r="BM167" s="184" t="s">
        <v>3861</v>
      </c>
    </row>
    <row r="168" spans="1:65" s="2" customFormat="1" ht="37.9" customHeight="1">
      <c r="A168" s="31"/>
      <c r="B168" s="32"/>
      <c r="C168" s="172" t="s">
        <v>497</v>
      </c>
      <c r="D168" s="172" t="s">
        <v>163</v>
      </c>
      <c r="E168" s="173" t="s">
        <v>1671</v>
      </c>
      <c r="F168" s="174" t="s">
        <v>1836</v>
      </c>
      <c r="G168" s="175" t="s">
        <v>166</v>
      </c>
      <c r="H168" s="176">
        <v>1</v>
      </c>
      <c r="I168" s="177"/>
      <c r="J168" s="178">
        <f t="shared" si="10"/>
        <v>0</v>
      </c>
      <c r="K168" s="174" t="s">
        <v>167</v>
      </c>
      <c r="L168" s="179"/>
      <c r="M168" s="180" t="s">
        <v>1</v>
      </c>
      <c r="N168" s="181" t="s">
        <v>42</v>
      </c>
      <c r="O168" s="68"/>
      <c r="P168" s="182">
        <f t="shared" si="11"/>
        <v>0</v>
      </c>
      <c r="Q168" s="182">
        <v>0</v>
      </c>
      <c r="R168" s="182">
        <f t="shared" si="12"/>
        <v>0</v>
      </c>
      <c r="S168" s="182">
        <v>0</v>
      </c>
      <c r="T168" s="183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86</v>
      </c>
      <c r="AT168" s="184" t="s">
        <v>163</v>
      </c>
      <c r="AU168" s="184" t="s">
        <v>77</v>
      </c>
      <c r="AY168" s="14" t="s">
        <v>168</v>
      </c>
      <c r="BE168" s="185">
        <f t="shared" si="14"/>
        <v>0</v>
      </c>
      <c r="BF168" s="185">
        <f t="shared" si="15"/>
        <v>0</v>
      </c>
      <c r="BG168" s="185">
        <f t="shared" si="16"/>
        <v>0</v>
      </c>
      <c r="BH168" s="185">
        <f t="shared" si="17"/>
        <v>0</v>
      </c>
      <c r="BI168" s="185">
        <f t="shared" si="18"/>
        <v>0</v>
      </c>
      <c r="BJ168" s="14" t="s">
        <v>84</v>
      </c>
      <c r="BK168" s="185">
        <f t="shared" si="19"/>
        <v>0</v>
      </c>
      <c r="BL168" s="14" t="s">
        <v>84</v>
      </c>
      <c r="BM168" s="184" t="s">
        <v>3862</v>
      </c>
    </row>
    <row r="169" spans="1:65" s="2" customFormat="1" ht="14.45" customHeight="1">
      <c r="A169" s="31"/>
      <c r="B169" s="32"/>
      <c r="C169" s="172" t="s">
        <v>1844</v>
      </c>
      <c r="D169" s="172" t="s">
        <v>163</v>
      </c>
      <c r="E169" s="173" t="s">
        <v>1838</v>
      </c>
      <c r="F169" s="174" t="s">
        <v>1839</v>
      </c>
      <c r="G169" s="175" t="s">
        <v>166</v>
      </c>
      <c r="H169" s="176">
        <v>8</v>
      </c>
      <c r="I169" s="177"/>
      <c r="J169" s="178">
        <f t="shared" si="10"/>
        <v>0</v>
      </c>
      <c r="K169" s="174" t="s">
        <v>1</v>
      </c>
      <c r="L169" s="179"/>
      <c r="M169" s="180" t="s">
        <v>1</v>
      </c>
      <c r="N169" s="181" t="s">
        <v>42</v>
      </c>
      <c r="O169" s="68"/>
      <c r="P169" s="182">
        <f t="shared" si="11"/>
        <v>0</v>
      </c>
      <c r="Q169" s="182">
        <v>0</v>
      </c>
      <c r="R169" s="182">
        <f t="shared" si="12"/>
        <v>0</v>
      </c>
      <c r="S169" s="182">
        <v>0</v>
      </c>
      <c r="T169" s="183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86</v>
      </c>
      <c r="AT169" s="184" t="s">
        <v>163</v>
      </c>
      <c r="AU169" s="184" t="s">
        <v>77</v>
      </c>
      <c r="AY169" s="14" t="s">
        <v>168</v>
      </c>
      <c r="BE169" s="185">
        <f t="shared" si="14"/>
        <v>0</v>
      </c>
      <c r="BF169" s="185">
        <f t="shared" si="15"/>
        <v>0</v>
      </c>
      <c r="BG169" s="185">
        <f t="shared" si="16"/>
        <v>0</v>
      </c>
      <c r="BH169" s="185">
        <f t="shared" si="17"/>
        <v>0</v>
      </c>
      <c r="BI169" s="185">
        <f t="shared" si="18"/>
        <v>0</v>
      </c>
      <c r="BJ169" s="14" t="s">
        <v>84</v>
      </c>
      <c r="BK169" s="185">
        <f t="shared" si="19"/>
        <v>0</v>
      </c>
      <c r="BL169" s="14" t="s">
        <v>84</v>
      </c>
      <c r="BM169" s="184" t="s">
        <v>3863</v>
      </c>
    </row>
    <row r="170" spans="1:65" s="2" customFormat="1" ht="37.9" customHeight="1">
      <c r="A170" s="31"/>
      <c r="B170" s="32"/>
      <c r="C170" s="172" t="s">
        <v>1848</v>
      </c>
      <c r="D170" s="172" t="s">
        <v>163</v>
      </c>
      <c r="E170" s="173" t="s">
        <v>1841</v>
      </c>
      <c r="F170" s="174" t="s">
        <v>1842</v>
      </c>
      <c r="G170" s="175" t="s">
        <v>166</v>
      </c>
      <c r="H170" s="176">
        <v>8</v>
      </c>
      <c r="I170" s="177"/>
      <c r="J170" s="178">
        <f t="shared" si="10"/>
        <v>0</v>
      </c>
      <c r="K170" s="174" t="s">
        <v>1</v>
      </c>
      <c r="L170" s="179"/>
      <c r="M170" s="180" t="s">
        <v>1</v>
      </c>
      <c r="N170" s="181" t="s">
        <v>42</v>
      </c>
      <c r="O170" s="68"/>
      <c r="P170" s="182">
        <f t="shared" si="11"/>
        <v>0</v>
      </c>
      <c r="Q170" s="182">
        <v>0</v>
      </c>
      <c r="R170" s="182">
        <f t="shared" si="12"/>
        <v>0</v>
      </c>
      <c r="S170" s="182">
        <v>0</v>
      </c>
      <c r="T170" s="183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86</v>
      </c>
      <c r="AT170" s="184" t="s">
        <v>163</v>
      </c>
      <c r="AU170" s="184" t="s">
        <v>77</v>
      </c>
      <c r="AY170" s="14" t="s">
        <v>168</v>
      </c>
      <c r="BE170" s="185">
        <f t="shared" si="14"/>
        <v>0</v>
      </c>
      <c r="BF170" s="185">
        <f t="shared" si="15"/>
        <v>0</v>
      </c>
      <c r="BG170" s="185">
        <f t="shared" si="16"/>
        <v>0</v>
      </c>
      <c r="BH170" s="185">
        <f t="shared" si="17"/>
        <v>0</v>
      </c>
      <c r="BI170" s="185">
        <f t="shared" si="18"/>
        <v>0</v>
      </c>
      <c r="BJ170" s="14" t="s">
        <v>84</v>
      </c>
      <c r="BK170" s="185">
        <f t="shared" si="19"/>
        <v>0</v>
      </c>
      <c r="BL170" s="14" t="s">
        <v>84</v>
      </c>
      <c r="BM170" s="184" t="s">
        <v>3864</v>
      </c>
    </row>
    <row r="171" spans="1:65" s="2" customFormat="1" ht="24.2" customHeight="1">
      <c r="A171" s="31"/>
      <c r="B171" s="32"/>
      <c r="C171" s="186" t="s">
        <v>266</v>
      </c>
      <c r="D171" s="186" t="s">
        <v>597</v>
      </c>
      <c r="E171" s="187" t="s">
        <v>1491</v>
      </c>
      <c r="F171" s="188" t="s">
        <v>1492</v>
      </c>
      <c r="G171" s="189" t="s">
        <v>166</v>
      </c>
      <c r="H171" s="190">
        <v>1</v>
      </c>
      <c r="I171" s="191"/>
      <c r="J171" s="192">
        <f t="shared" si="10"/>
        <v>0</v>
      </c>
      <c r="K171" s="188" t="s">
        <v>167</v>
      </c>
      <c r="L171" s="36"/>
      <c r="M171" s="193" t="s">
        <v>1</v>
      </c>
      <c r="N171" s="194" t="s">
        <v>42</v>
      </c>
      <c r="O171" s="68"/>
      <c r="P171" s="182">
        <f t="shared" si="11"/>
        <v>0</v>
      </c>
      <c r="Q171" s="182">
        <v>0</v>
      </c>
      <c r="R171" s="182">
        <f t="shared" si="12"/>
        <v>0</v>
      </c>
      <c r="S171" s="182">
        <v>0</v>
      </c>
      <c r="T171" s="183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585</v>
      </c>
      <c r="AT171" s="184" t="s">
        <v>597</v>
      </c>
      <c r="AU171" s="184" t="s">
        <v>77</v>
      </c>
      <c r="AY171" s="14" t="s">
        <v>168</v>
      </c>
      <c r="BE171" s="185">
        <f t="shared" si="14"/>
        <v>0</v>
      </c>
      <c r="BF171" s="185">
        <f t="shared" si="15"/>
        <v>0</v>
      </c>
      <c r="BG171" s="185">
        <f t="shared" si="16"/>
        <v>0</v>
      </c>
      <c r="BH171" s="185">
        <f t="shared" si="17"/>
        <v>0</v>
      </c>
      <c r="BI171" s="185">
        <f t="shared" si="18"/>
        <v>0</v>
      </c>
      <c r="BJ171" s="14" t="s">
        <v>84</v>
      </c>
      <c r="BK171" s="185">
        <f t="shared" si="19"/>
        <v>0</v>
      </c>
      <c r="BL171" s="14" t="s">
        <v>585</v>
      </c>
      <c r="BM171" s="184" t="s">
        <v>3865</v>
      </c>
    </row>
    <row r="172" spans="1:65" s="2" customFormat="1" ht="24.2" customHeight="1">
      <c r="A172" s="31"/>
      <c r="B172" s="32"/>
      <c r="C172" s="186" t="s">
        <v>453</v>
      </c>
      <c r="D172" s="186" t="s">
        <v>597</v>
      </c>
      <c r="E172" s="187" t="s">
        <v>1719</v>
      </c>
      <c r="F172" s="188" t="s">
        <v>1720</v>
      </c>
      <c r="G172" s="189" t="s">
        <v>166</v>
      </c>
      <c r="H172" s="190">
        <v>8</v>
      </c>
      <c r="I172" s="191"/>
      <c r="J172" s="192">
        <f t="shared" si="10"/>
        <v>0</v>
      </c>
      <c r="K172" s="188" t="s">
        <v>167</v>
      </c>
      <c r="L172" s="36"/>
      <c r="M172" s="193" t="s">
        <v>1</v>
      </c>
      <c r="N172" s="194" t="s">
        <v>42</v>
      </c>
      <c r="O172" s="68"/>
      <c r="P172" s="182">
        <f t="shared" si="11"/>
        <v>0</v>
      </c>
      <c r="Q172" s="182">
        <v>0</v>
      </c>
      <c r="R172" s="182">
        <f t="shared" si="12"/>
        <v>0</v>
      </c>
      <c r="S172" s="182">
        <v>0</v>
      </c>
      <c r="T172" s="183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84</v>
      </c>
      <c r="AT172" s="184" t="s">
        <v>597</v>
      </c>
      <c r="AU172" s="184" t="s">
        <v>77</v>
      </c>
      <c r="AY172" s="14" t="s">
        <v>168</v>
      </c>
      <c r="BE172" s="185">
        <f t="shared" si="14"/>
        <v>0</v>
      </c>
      <c r="BF172" s="185">
        <f t="shared" si="15"/>
        <v>0</v>
      </c>
      <c r="BG172" s="185">
        <f t="shared" si="16"/>
        <v>0</v>
      </c>
      <c r="BH172" s="185">
        <f t="shared" si="17"/>
        <v>0</v>
      </c>
      <c r="BI172" s="185">
        <f t="shared" si="18"/>
        <v>0</v>
      </c>
      <c r="BJ172" s="14" t="s">
        <v>84</v>
      </c>
      <c r="BK172" s="185">
        <f t="shared" si="19"/>
        <v>0</v>
      </c>
      <c r="BL172" s="14" t="s">
        <v>84</v>
      </c>
      <c r="BM172" s="184" t="s">
        <v>3866</v>
      </c>
    </row>
    <row r="173" spans="1:65" s="2" customFormat="1" ht="24.2" customHeight="1">
      <c r="A173" s="31"/>
      <c r="B173" s="32"/>
      <c r="C173" s="186" t="s">
        <v>457</v>
      </c>
      <c r="D173" s="186" t="s">
        <v>597</v>
      </c>
      <c r="E173" s="187" t="s">
        <v>1722</v>
      </c>
      <c r="F173" s="188" t="s">
        <v>1723</v>
      </c>
      <c r="G173" s="189" t="s">
        <v>1724</v>
      </c>
      <c r="H173" s="190">
        <v>96</v>
      </c>
      <c r="I173" s="191"/>
      <c r="J173" s="192">
        <f t="shared" si="10"/>
        <v>0</v>
      </c>
      <c r="K173" s="188" t="s">
        <v>167</v>
      </c>
      <c r="L173" s="36"/>
      <c r="M173" s="193" t="s">
        <v>1</v>
      </c>
      <c r="N173" s="194" t="s">
        <v>42</v>
      </c>
      <c r="O173" s="68"/>
      <c r="P173" s="182">
        <f t="shared" si="11"/>
        <v>0</v>
      </c>
      <c r="Q173" s="182">
        <v>0</v>
      </c>
      <c r="R173" s="182">
        <f t="shared" si="12"/>
        <v>0</v>
      </c>
      <c r="S173" s="182">
        <v>0</v>
      </c>
      <c r="T173" s="183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84</v>
      </c>
      <c r="AT173" s="184" t="s">
        <v>597</v>
      </c>
      <c r="AU173" s="184" t="s">
        <v>77</v>
      </c>
      <c r="AY173" s="14" t="s">
        <v>168</v>
      </c>
      <c r="BE173" s="185">
        <f t="shared" si="14"/>
        <v>0</v>
      </c>
      <c r="BF173" s="185">
        <f t="shared" si="15"/>
        <v>0</v>
      </c>
      <c r="BG173" s="185">
        <f t="shared" si="16"/>
        <v>0</v>
      </c>
      <c r="BH173" s="185">
        <f t="shared" si="17"/>
        <v>0</v>
      </c>
      <c r="BI173" s="185">
        <f t="shared" si="18"/>
        <v>0</v>
      </c>
      <c r="BJ173" s="14" t="s">
        <v>84</v>
      </c>
      <c r="BK173" s="185">
        <f t="shared" si="19"/>
        <v>0</v>
      </c>
      <c r="BL173" s="14" t="s">
        <v>84</v>
      </c>
      <c r="BM173" s="184" t="s">
        <v>3867</v>
      </c>
    </row>
    <row r="174" spans="1:65" s="2" customFormat="1" ht="24.2" customHeight="1">
      <c r="A174" s="31"/>
      <c r="B174" s="32"/>
      <c r="C174" s="172" t="s">
        <v>2366</v>
      </c>
      <c r="D174" s="172" t="s">
        <v>163</v>
      </c>
      <c r="E174" s="173" t="s">
        <v>1726</v>
      </c>
      <c r="F174" s="174" t="s">
        <v>1727</v>
      </c>
      <c r="G174" s="175" t="s">
        <v>166</v>
      </c>
      <c r="H174" s="176">
        <v>1</v>
      </c>
      <c r="I174" s="177"/>
      <c r="J174" s="178">
        <f t="shared" si="10"/>
        <v>0</v>
      </c>
      <c r="K174" s="174" t="s">
        <v>167</v>
      </c>
      <c r="L174" s="179"/>
      <c r="M174" s="180" t="s">
        <v>1</v>
      </c>
      <c r="N174" s="181" t="s">
        <v>42</v>
      </c>
      <c r="O174" s="68"/>
      <c r="P174" s="182">
        <f t="shared" si="11"/>
        <v>0</v>
      </c>
      <c r="Q174" s="182">
        <v>0</v>
      </c>
      <c r="R174" s="182">
        <f t="shared" si="12"/>
        <v>0</v>
      </c>
      <c r="S174" s="182">
        <v>0</v>
      </c>
      <c r="T174" s="183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86</v>
      </c>
      <c r="AT174" s="184" t="s">
        <v>163</v>
      </c>
      <c r="AU174" s="184" t="s">
        <v>77</v>
      </c>
      <c r="AY174" s="14" t="s">
        <v>168</v>
      </c>
      <c r="BE174" s="185">
        <f t="shared" si="14"/>
        <v>0</v>
      </c>
      <c r="BF174" s="185">
        <f t="shared" si="15"/>
        <v>0</v>
      </c>
      <c r="BG174" s="185">
        <f t="shared" si="16"/>
        <v>0</v>
      </c>
      <c r="BH174" s="185">
        <f t="shared" si="17"/>
        <v>0</v>
      </c>
      <c r="BI174" s="185">
        <f t="shared" si="18"/>
        <v>0</v>
      </c>
      <c r="BJ174" s="14" t="s">
        <v>84</v>
      </c>
      <c r="BK174" s="185">
        <f t="shared" si="19"/>
        <v>0</v>
      </c>
      <c r="BL174" s="14" t="s">
        <v>84</v>
      </c>
      <c r="BM174" s="184" t="s">
        <v>3868</v>
      </c>
    </row>
    <row r="175" spans="1:65" s="2" customFormat="1" ht="24.2" customHeight="1">
      <c r="A175" s="31"/>
      <c r="B175" s="32"/>
      <c r="C175" s="186" t="s">
        <v>1788</v>
      </c>
      <c r="D175" s="186" t="s">
        <v>597</v>
      </c>
      <c r="E175" s="187" t="s">
        <v>1729</v>
      </c>
      <c r="F175" s="188" t="s">
        <v>1730</v>
      </c>
      <c r="G175" s="189" t="s">
        <v>166</v>
      </c>
      <c r="H175" s="190">
        <v>1</v>
      </c>
      <c r="I175" s="191"/>
      <c r="J175" s="192">
        <f t="shared" si="10"/>
        <v>0</v>
      </c>
      <c r="K175" s="188" t="s">
        <v>167</v>
      </c>
      <c r="L175" s="36"/>
      <c r="M175" s="193" t="s">
        <v>1</v>
      </c>
      <c r="N175" s="194" t="s">
        <v>42</v>
      </c>
      <c r="O175" s="68"/>
      <c r="P175" s="182">
        <f t="shared" si="11"/>
        <v>0</v>
      </c>
      <c r="Q175" s="182">
        <v>0</v>
      </c>
      <c r="R175" s="182">
        <f t="shared" si="12"/>
        <v>0</v>
      </c>
      <c r="S175" s="182">
        <v>0</v>
      </c>
      <c r="T175" s="183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84</v>
      </c>
      <c r="AT175" s="184" t="s">
        <v>597</v>
      </c>
      <c r="AU175" s="184" t="s">
        <v>77</v>
      </c>
      <c r="AY175" s="14" t="s">
        <v>168</v>
      </c>
      <c r="BE175" s="185">
        <f t="shared" si="14"/>
        <v>0</v>
      </c>
      <c r="BF175" s="185">
        <f t="shared" si="15"/>
        <v>0</v>
      </c>
      <c r="BG175" s="185">
        <f t="shared" si="16"/>
        <v>0</v>
      </c>
      <c r="BH175" s="185">
        <f t="shared" si="17"/>
        <v>0</v>
      </c>
      <c r="BI175" s="185">
        <f t="shared" si="18"/>
        <v>0</v>
      </c>
      <c r="BJ175" s="14" t="s">
        <v>84</v>
      </c>
      <c r="BK175" s="185">
        <f t="shared" si="19"/>
        <v>0</v>
      </c>
      <c r="BL175" s="14" t="s">
        <v>84</v>
      </c>
      <c r="BM175" s="184" t="s">
        <v>3869</v>
      </c>
    </row>
    <row r="176" spans="1:65" s="2" customFormat="1" ht="24.2" customHeight="1">
      <c r="A176" s="31"/>
      <c r="B176" s="32"/>
      <c r="C176" s="186" t="s">
        <v>1792</v>
      </c>
      <c r="D176" s="186" t="s">
        <v>597</v>
      </c>
      <c r="E176" s="187" t="s">
        <v>1732</v>
      </c>
      <c r="F176" s="188" t="s">
        <v>1733</v>
      </c>
      <c r="G176" s="189" t="s">
        <v>166</v>
      </c>
      <c r="H176" s="190">
        <v>1</v>
      </c>
      <c r="I176" s="191"/>
      <c r="J176" s="192">
        <f t="shared" si="10"/>
        <v>0</v>
      </c>
      <c r="K176" s="188" t="s">
        <v>167</v>
      </c>
      <c r="L176" s="36"/>
      <c r="M176" s="193" t="s">
        <v>1</v>
      </c>
      <c r="N176" s="194" t="s">
        <v>42</v>
      </c>
      <c r="O176" s="68"/>
      <c r="P176" s="182">
        <f t="shared" si="11"/>
        <v>0</v>
      </c>
      <c r="Q176" s="182">
        <v>0</v>
      </c>
      <c r="R176" s="182">
        <f t="shared" si="12"/>
        <v>0</v>
      </c>
      <c r="S176" s="182">
        <v>0</v>
      </c>
      <c r="T176" s="183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84</v>
      </c>
      <c r="AT176" s="184" t="s">
        <v>597</v>
      </c>
      <c r="AU176" s="184" t="s">
        <v>77</v>
      </c>
      <c r="AY176" s="14" t="s">
        <v>168</v>
      </c>
      <c r="BE176" s="185">
        <f t="shared" si="14"/>
        <v>0</v>
      </c>
      <c r="BF176" s="185">
        <f t="shared" si="15"/>
        <v>0</v>
      </c>
      <c r="BG176" s="185">
        <f t="shared" si="16"/>
        <v>0</v>
      </c>
      <c r="BH176" s="185">
        <f t="shared" si="17"/>
        <v>0</v>
      </c>
      <c r="BI176" s="185">
        <f t="shared" si="18"/>
        <v>0</v>
      </c>
      <c r="BJ176" s="14" t="s">
        <v>84</v>
      </c>
      <c r="BK176" s="185">
        <f t="shared" si="19"/>
        <v>0</v>
      </c>
      <c r="BL176" s="14" t="s">
        <v>84</v>
      </c>
      <c r="BM176" s="184" t="s">
        <v>3870</v>
      </c>
    </row>
    <row r="177" spans="1:65" s="2" customFormat="1" ht="24.2" customHeight="1">
      <c r="A177" s="31"/>
      <c r="B177" s="32"/>
      <c r="C177" s="172" t="s">
        <v>1796</v>
      </c>
      <c r="D177" s="172" t="s">
        <v>163</v>
      </c>
      <c r="E177" s="173" t="s">
        <v>1735</v>
      </c>
      <c r="F177" s="174" t="s">
        <v>1736</v>
      </c>
      <c r="G177" s="175" t="s">
        <v>166</v>
      </c>
      <c r="H177" s="176">
        <v>8</v>
      </c>
      <c r="I177" s="177"/>
      <c r="J177" s="178">
        <f t="shared" si="10"/>
        <v>0</v>
      </c>
      <c r="K177" s="174" t="s">
        <v>167</v>
      </c>
      <c r="L177" s="179"/>
      <c r="M177" s="180" t="s">
        <v>1</v>
      </c>
      <c r="N177" s="181" t="s">
        <v>42</v>
      </c>
      <c r="O177" s="68"/>
      <c r="P177" s="182">
        <f t="shared" si="11"/>
        <v>0</v>
      </c>
      <c r="Q177" s="182">
        <v>0</v>
      </c>
      <c r="R177" s="182">
        <f t="shared" si="12"/>
        <v>0</v>
      </c>
      <c r="S177" s="182">
        <v>0</v>
      </c>
      <c r="T177" s="183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86</v>
      </c>
      <c r="AT177" s="184" t="s">
        <v>163</v>
      </c>
      <c r="AU177" s="184" t="s">
        <v>77</v>
      </c>
      <c r="AY177" s="14" t="s">
        <v>168</v>
      </c>
      <c r="BE177" s="185">
        <f t="shared" si="14"/>
        <v>0</v>
      </c>
      <c r="BF177" s="185">
        <f t="shared" si="15"/>
        <v>0</v>
      </c>
      <c r="BG177" s="185">
        <f t="shared" si="16"/>
        <v>0</v>
      </c>
      <c r="BH177" s="185">
        <f t="shared" si="17"/>
        <v>0</v>
      </c>
      <c r="BI177" s="185">
        <f t="shared" si="18"/>
        <v>0</v>
      </c>
      <c r="BJ177" s="14" t="s">
        <v>84</v>
      </c>
      <c r="BK177" s="185">
        <f t="shared" si="19"/>
        <v>0</v>
      </c>
      <c r="BL177" s="14" t="s">
        <v>84</v>
      </c>
      <c r="BM177" s="184" t="s">
        <v>3871</v>
      </c>
    </row>
    <row r="178" spans="1:65" s="2" customFormat="1" ht="37.9" customHeight="1">
      <c r="A178" s="31"/>
      <c r="B178" s="32"/>
      <c r="C178" s="172" t="s">
        <v>1800</v>
      </c>
      <c r="D178" s="172" t="s">
        <v>163</v>
      </c>
      <c r="E178" s="173" t="s">
        <v>1738</v>
      </c>
      <c r="F178" s="174" t="s">
        <v>1739</v>
      </c>
      <c r="G178" s="175" t="s">
        <v>166</v>
      </c>
      <c r="H178" s="176">
        <v>8</v>
      </c>
      <c r="I178" s="177"/>
      <c r="J178" s="178">
        <f t="shared" si="10"/>
        <v>0</v>
      </c>
      <c r="K178" s="174" t="s">
        <v>1</v>
      </c>
      <c r="L178" s="179"/>
      <c r="M178" s="180" t="s">
        <v>1</v>
      </c>
      <c r="N178" s="181" t="s">
        <v>42</v>
      </c>
      <c r="O178" s="68"/>
      <c r="P178" s="182">
        <f t="shared" si="11"/>
        <v>0</v>
      </c>
      <c r="Q178" s="182">
        <v>0</v>
      </c>
      <c r="R178" s="182">
        <f t="shared" si="12"/>
        <v>0</v>
      </c>
      <c r="S178" s="182">
        <v>0</v>
      </c>
      <c r="T178" s="183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86</v>
      </c>
      <c r="AT178" s="184" t="s">
        <v>163</v>
      </c>
      <c r="AU178" s="184" t="s">
        <v>77</v>
      </c>
      <c r="AY178" s="14" t="s">
        <v>168</v>
      </c>
      <c r="BE178" s="185">
        <f t="shared" si="14"/>
        <v>0</v>
      </c>
      <c r="BF178" s="185">
        <f t="shared" si="15"/>
        <v>0</v>
      </c>
      <c r="BG178" s="185">
        <f t="shared" si="16"/>
        <v>0</v>
      </c>
      <c r="BH178" s="185">
        <f t="shared" si="17"/>
        <v>0</v>
      </c>
      <c r="BI178" s="185">
        <f t="shared" si="18"/>
        <v>0</v>
      </c>
      <c r="BJ178" s="14" t="s">
        <v>84</v>
      </c>
      <c r="BK178" s="185">
        <f t="shared" si="19"/>
        <v>0</v>
      </c>
      <c r="BL178" s="14" t="s">
        <v>84</v>
      </c>
      <c r="BM178" s="184" t="s">
        <v>3872</v>
      </c>
    </row>
    <row r="179" spans="1:65" s="2" customFormat="1" ht="24.2" customHeight="1">
      <c r="A179" s="31"/>
      <c r="B179" s="32"/>
      <c r="C179" s="172" t="s">
        <v>1804</v>
      </c>
      <c r="D179" s="172" t="s">
        <v>163</v>
      </c>
      <c r="E179" s="173" t="s">
        <v>1741</v>
      </c>
      <c r="F179" s="174" t="s">
        <v>1742</v>
      </c>
      <c r="G179" s="175" t="s">
        <v>166</v>
      </c>
      <c r="H179" s="176">
        <v>8</v>
      </c>
      <c r="I179" s="177"/>
      <c r="J179" s="178">
        <f t="shared" si="10"/>
        <v>0</v>
      </c>
      <c r="K179" s="174" t="s">
        <v>1</v>
      </c>
      <c r="L179" s="179"/>
      <c r="M179" s="180" t="s">
        <v>1</v>
      </c>
      <c r="N179" s="181" t="s">
        <v>42</v>
      </c>
      <c r="O179" s="68"/>
      <c r="P179" s="182">
        <f t="shared" si="11"/>
        <v>0</v>
      </c>
      <c r="Q179" s="182">
        <v>0</v>
      </c>
      <c r="R179" s="182">
        <f t="shared" si="12"/>
        <v>0</v>
      </c>
      <c r="S179" s="182">
        <v>0</v>
      </c>
      <c r="T179" s="183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86</v>
      </c>
      <c r="AT179" s="184" t="s">
        <v>163</v>
      </c>
      <c r="AU179" s="184" t="s">
        <v>77</v>
      </c>
      <c r="AY179" s="14" t="s">
        <v>168</v>
      </c>
      <c r="BE179" s="185">
        <f t="shared" si="14"/>
        <v>0</v>
      </c>
      <c r="BF179" s="185">
        <f t="shared" si="15"/>
        <v>0</v>
      </c>
      <c r="BG179" s="185">
        <f t="shared" si="16"/>
        <v>0</v>
      </c>
      <c r="BH179" s="185">
        <f t="shared" si="17"/>
        <v>0</v>
      </c>
      <c r="BI179" s="185">
        <f t="shared" si="18"/>
        <v>0</v>
      </c>
      <c r="BJ179" s="14" t="s">
        <v>84</v>
      </c>
      <c r="BK179" s="185">
        <f t="shared" si="19"/>
        <v>0</v>
      </c>
      <c r="BL179" s="14" t="s">
        <v>84</v>
      </c>
      <c r="BM179" s="184" t="s">
        <v>3873</v>
      </c>
    </row>
    <row r="180" spans="1:65" s="2" customFormat="1" ht="24.2" customHeight="1">
      <c r="A180" s="31"/>
      <c r="B180" s="32"/>
      <c r="C180" s="172" t="s">
        <v>2386</v>
      </c>
      <c r="D180" s="172" t="s">
        <v>163</v>
      </c>
      <c r="E180" s="173" t="s">
        <v>1744</v>
      </c>
      <c r="F180" s="174" t="s">
        <v>1745</v>
      </c>
      <c r="G180" s="175" t="s">
        <v>166</v>
      </c>
      <c r="H180" s="176">
        <v>96</v>
      </c>
      <c r="I180" s="177"/>
      <c r="J180" s="178">
        <f t="shared" si="10"/>
        <v>0</v>
      </c>
      <c r="K180" s="174" t="s">
        <v>167</v>
      </c>
      <c r="L180" s="179"/>
      <c r="M180" s="180" t="s">
        <v>1</v>
      </c>
      <c r="N180" s="181" t="s">
        <v>42</v>
      </c>
      <c r="O180" s="68"/>
      <c r="P180" s="182">
        <f t="shared" si="11"/>
        <v>0</v>
      </c>
      <c r="Q180" s="182">
        <v>0</v>
      </c>
      <c r="R180" s="182">
        <f t="shared" si="12"/>
        <v>0</v>
      </c>
      <c r="S180" s="182">
        <v>0</v>
      </c>
      <c r="T180" s="183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86</v>
      </c>
      <c r="AT180" s="184" t="s">
        <v>163</v>
      </c>
      <c r="AU180" s="184" t="s">
        <v>77</v>
      </c>
      <c r="AY180" s="14" t="s">
        <v>168</v>
      </c>
      <c r="BE180" s="185">
        <f t="shared" si="14"/>
        <v>0</v>
      </c>
      <c r="BF180" s="185">
        <f t="shared" si="15"/>
        <v>0</v>
      </c>
      <c r="BG180" s="185">
        <f t="shared" si="16"/>
        <v>0</v>
      </c>
      <c r="BH180" s="185">
        <f t="shared" si="17"/>
        <v>0</v>
      </c>
      <c r="BI180" s="185">
        <f t="shared" si="18"/>
        <v>0</v>
      </c>
      <c r="BJ180" s="14" t="s">
        <v>84</v>
      </c>
      <c r="BK180" s="185">
        <f t="shared" si="19"/>
        <v>0</v>
      </c>
      <c r="BL180" s="14" t="s">
        <v>84</v>
      </c>
      <c r="BM180" s="184" t="s">
        <v>3874</v>
      </c>
    </row>
    <row r="181" spans="1:65" s="2" customFormat="1" ht="24.2" customHeight="1">
      <c r="A181" s="31"/>
      <c r="B181" s="32"/>
      <c r="C181" s="186" t="s">
        <v>1808</v>
      </c>
      <c r="D181" s="186" t="s">
        <v>597</v>
      </c>
      <c r="E181" s="187" t="s">
        <v>1747</v>
      </c>
      <c r="F181" s="188" t="s">
        <v>1748</v>
      </c>
      <c r="G181" s="189" t="s">
        <v>166</v>
      </c>
      <c r="H181" s="190">
        <v>96</v>
      </c>
      <c r="I181" s="191"/>
      <c r="J181" s="192">
        <f t="shared" si="10"/>
        <v>0</v>
      </c>
      <c r="K181" s="188" t="s">
        <v>167</v>
      </c>
      <c r="L181" s="36"/>
      <c r="M181" s="193" t="s">
        <v>1</v>
      </c>
      <c r="N181" s="194" t="s">
        <v>42</v>
      </c>
      <c r="O181" s="68"/>
      <c r="P181" s="182">
        <f t="shared" si="11"/>
        <v>0</v>
      </c>
      <c r="Q181" s="182">
        <v>0</v>
      </c>
      <c r="R181" s="182">
        <f t="shared" si="12"/>
        <v>0</v>
      </c>
      <c r="S181" s="182">
        <v>0</v>
      </c>
      <c r="T181" s="183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4" t="s">
        <v>84</v>
      </c>
      <c r="AT181" s="184" t="s">
        <v>597</v>
      </c>
      <c r="AU181" s="184" t="s">
        <v>77</v>
      </c>
      <c r="AY181" s="14" t="s">
        <v>168</v>
      </c>
      <c r="BE181" s="185">
        <f t="shared" si="14"/>
        <v>0</v>
      </c>
      <c r="BF181" s="185">
        <f t="shared" si="15"/>
        <v>0</v>
      </c>
      <c r="BG181" s="185">
        <f t="shared" si="16"/>
        <v>0</v>
      </c>
      <c r="BH181" s="185">
        <f t="shared" si="17"/>
        <v>0</v>
      </c>
      <c r="BI181" s="185">
        <f t="shared" si="18"/>
        <v>0</v>
      </c>
      <c r="BJ181" s="14" t="s">
        <v>84</v>
      </c>
      <c r="BK181" s="185">
        <f t="shared" si="19"/>
        <v>0</v>
      </c>
      <c r="BL181" s="14" t="s">
        <v>84</v>
      </c>
      <c r="BM181" s="184" t="s">
        <v>3875</v>
      </c>
    </row>
    <row r="182" spans="1:65" s="2" customFormat="1" ht="24.2" customHeight="1">
      <c r="A182" s="31"/>
      <c r="B182" s="32"/>
      <c r="C182" s="186" t="s">
        <v>565</v>
      </c>
      <c r="D182" s="186" t="s">
        <v>597</v>
      </c>
      <c r="E182" s="187" t="s">
        <v>2040</v>
      </c>
      <c r="F182" s="188" t="s">
        <v>2041</v>
      </c>
      <c r="G182" s="189" t="s">
        <v>166</v>
      </c>
      <c r="H182" s="190">
        <v>8</v>
      </c>
      <c r="I182" s="191"/>
      <c r="J182" s="192">
        <f t="shared" ref="J182:J213" si="20">ROUND(I182*H182,2)</f>
        <v>0</v>
      </c>
      <c r="K182" s="188" t="s">
        <v>167</v>
      </c>
      <c r="L182" s="36"/>
      <c r="M182" s="193" t="s">
        <v>1</v>
      </c>
      <c r="N182" s="194" t="s">
        <v>42</v>
      </c>
      <c r="O182" s="68"/>
      <c r="P182" s="182">
        <f t="shared" ref="P182:P213" si="21">O182*H182</f>
        <v>0</v>
      </c>
      <c r="Q182" s="182">
        <v>0</v>
      </c>
      <c r="R182" s="182">
        <f t="shared" ref="R182:R213" si="22">Q182*H182</f>
        <v>0</v>
      </c>
      <c r="S182" s="182">
        <v>0</v>
      </c>
      <c r="T182" s="183">
        <f t="shared" ref="T182:T213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84</v>
      </c>
      <c r="AT182" s="184" t="s">
        <v>597</v>
      </c>
      <c r="AU182" s="184" t="s">
        <v>77</v>
      </c>
      <c r="AY182" s="14" t="s">
        <v>168</v>
      </c>
      <c r="BE182" s="185">
        <f t="shared" ref="BE182:BE213" si="24">IF(N182="základní",J182,0)</f>
        <v>0</v>
      </c>
      <c r="BF182" s="185">
        <f t="shared" ref="BF182:BF213" si="25">IF(N182="snížená",J182,0)</f>
        <v>0</v>
      </c>
      <c r="BG182" s="185">
        <f t="shared" ref="BG182:BG213" si="26">IF(N182="zákl. přenesená",J182,0)</f>
        <v>0</v>
      </c>
      <c r="BH182" s="185">
        <f t="shared" ref="BH182:BH213" si="27">IF(N182="sníž. přenesená",J182,0)</f>
        <v>0</v>
      </c>
      <c r="BI182" s="185">
        <f t="shared" ref="BI182:BI213" si="28">IF(N182="nulová",J182,0)</f>
        <v>0</v>
      </c>
      <c r="BJ182" s="14" t="s">
        <v>84</v>
      </c>
      <c r="BK182" s="185">
        <f t="shared" ref="BK182:BK213" si="29">ROUND(I182*H182,2)</f>
        <v>0</v>
      </c>
      <c r="BL182" s="14" t="s">
        <v>84</v>
      </c>
      <c r="BM182" s="184" t="s">
        <v>3876</v>
      </c>
    </row>
    <row r="183" spans="1:65" s="2" customFormat="1" ht="24.2" customHeight="1">
      <c r="A183" s="31"/>
      <c r="B183" s="32"/>
      <c r="C183" s="172" t="s">
        <v>569</v>
      </c>
      <c r="D183" s="172" t="s">
        <v>163</v>
      </c>
      <c r="E183" s="173" t="s">
        <v>2043</v>
      </c>
      <c r="F183" s="174" t="s">
        <v>2044</v>
      </c>
      <c r="G183" s="175" t="s">
        <v>212</v>
      </c>
      <c r="H183" s="176">
        <v>200</v>
      </c>
      <c r="I183" s="177"/>
      <c r="J183" s="178">
        <f t="shared" si="20"/>
        <v>0</v>
      </c>
      <c r="K183" s="174" t="s">
        <v>167</v>
      </c>
      <c r="L183" s="179"/>
      <c r="M183" s="180" t="s">
        <v>1</v>
      </c>
      <c r="N183" s="181" t="s">
        <v>42</v>
      </c>
      <c r="O183" s="68"/>
      <c r="P183" s="182">
        <f t="shared" si="21"/>
        <v>0</v>
      </c>
      <c r="Q183" s="182">
        <v>0</v>
      </c>
      <c r="R183" s="182">
        <f t="shared" si="22"/>
        <v>0</v>
      </c>
      <c r="S183" s="182">
        <v>0</v>
      </c>
      <c r="T183" s="183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86</v>
      </c>
      <c r="AT183" s="184" t="s">
        <v>163</v>
      </c>
      <c r="AU183" s="184" t="s">
        <v>77</v>
      </c>
      <c r="AY183" s="14" t="s">
        <v>168</v>
      </c>
      <c r="BE183" s="185">
        <f t="shared" si="24"/>
        <v>0</v>
      </c>
      <c r="BF183" s="185">
        <f t="shared" si="25"/>
        <v>0</v>
      </c>
      <c r="BG183" s="185">
        <f t="shared" si="26"/>
        <v>0</v>
      </c>
      <c r="BH183" s="185">
        <f t="shared" si="27"/>
        <v>0</v>
      </c>
      <c r="BI183" s="185">
        <f t="shared" si="28"/>
        <v>0</v>
      </c>
      <c r="BJ183" s="14" t="s">
        <v>84</v>
      </c>
      <c r="BK183" s="185">
        <f t="shared" si="29"/>
        <v>0</v>
      </c>
      <c r="BL183" s="14" t="s">
        <v>84</v>
      </c>
      <c r="BM183" s="184" t="s">
        <v>3877</v>
      </c>
    </row>
    <row r="184" spans="1:65" s="2" customFormat="1" ht="24.2" customHeight="1">
      <c r="A184" s="31"/>
      <c r="B184" s="32"/>
      <c r="C184" s="172" t="s">
        <v>573</v>
      </c>
      <c r="D184" s="172" t="s">
        <v>163</v>
      </c>
      <c r="E184" s="173" t="s">
        <v>2046</v>
      </c>
      <c r="F184" s="174" t="s">
        <v>2047</v>
      </c>
      <c r="G184" s="175" t="s">
        <v>212</v>
      </c>
      <c r="H184" s="176">
        <v>50</v>
      </c>
      <c r="I184" s="177"/>
      <c r="J184" s="178">
        <f t="shared" si="20"/>
        <v>0</v>
      </c>
      <c r="K184" s="174" t="s">
        <v>167</v>
      </c>
      <c r="L184" s="179"/>
      <c r="M184" s="180" t="s">
        <v>1</v>
      </c>
      <c r="N184" s="181" t="s">
        <v>42</v>
      </c>
      <c r="O184" s="68"/>
      <c r="P184" s="182">
        <f t="shared" si="21"/>
        <v>0</v>
      </c>
      <c r="Q184" s="182">
        <v>0</v>
      </c>
      <c r="R184" s="182">
        <f t="shared" si="22"/>
        <v>0</v>
      </c>
      <c r="S184" s="182">
        <v>0</v>
      </c>
      <c r="T184" s="183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4" t="s">
        <v>213</v>
      </c>
      <c r="AT184" s="184" t="s">
        <v>163</v>
      </c>
      <c r="AU184" s="184" t="s">
        <v>77</v>
      </c>
      <c r="AY184" s="14" t="s">
        <v>168</v>
      </c>
      <c r="BE184" s="185">
        <f t="shared" si="24"/>
        <v>0</v>
      </c>
      <c r="BF184" s="185">
        <f t="shared" si="25"/>
        <v>0</v>
      </c>
      <c r="BG184" s="185">
        <f t="shared" si="26"/>
        <v>0</v>
      </c>
      <c r="BH184" s="185">
        <f t="shared" si="27"/>
        <v>0</v>
      </c>
      <c r="BI184" s="185">
        <f t="shared" si="28"/>
        <v>0</v>
      </c>
      <c r="BJ184" s="14" t="s">
        <v>84</v>
      </c>
      <c r="BK184" s="185">
        <f t="shared" si="29"/>
        <v>0</v>
      </c>
      <c r="BL184" s="14" t="s">
        <v>213</v>
      </c>
      <c r="BM184" s="184" t="s">
        <v>3878</v>
      </c>
    </row>
    <row r="185" spans="1:65" s="2" customFormat="1" ht="24.2" customHeight="1">
      <c r="A185" s="31"/>
      <c r="B185" s="32"/>
      <c r="C185" s="172" t="s">
        <v>1918</v>
      </c>
      <c r="D185" s="172" t="s">
        <v>163</v>
      </c>
      <c r="E185" s="173" t="s">
        <v>2050</v>
      </c>
      <c r="F185" s="174" t="s">
        <v>2051</v>
      </c>
      <c r="G185" s="175" t="s">
        <v>212</v>
      </c>
      <c r="H185" s="176">
        <v>20</v>
      </c>
      <c r="I185" s="177"/>
      <c r="J185" s="178">
        <f t="shared" si="20"/>
        <v>0</v>
      </c>
      <c r="K185" s="174" t="s">
        <v>167</v>
      </c>
      <c r="L185" s="179"/>
      <c r="M185" s="180" t="s">
        <v>1</v>
      </c>
      <c r="N185" s="181" t="s">
        <v>42</v>
      </c>
      <c r="O185" s="68"/>
      <c r="P185" s="182">
        <f t="shared" si="21"/>
        <v>0</v>
      </c>
      <c r="Q185" s="182">
        <v>0</v>
      </c>
      <c r="R185" s="182">
        <f t="shared" si="22"/>
        <v>0</v>
      </c>
      <c r="S185" s="182">
        <v>0</v>
      </c>
      <c r="T185" s="183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213</v>
      </c>
      <c r="AT185" s="184" t="s">
        <v>163</v>
      </c>
      <c r="AU185" s="184" t="s">
        <v>77</v>
      </c>
      <c r="AY185" s="14" t="s">
        <v>168</v>
      </c>
      <c r="BE185" s="185">
        <f t="shared" si="24"/>
        <v>0</v>
      </c>
      <c r="BF185" s="185">
        <f t="shared" si="25"/>
        <v>0</v>
      </c>
      <c r="BG185" s="185">
        <f t="shared" si="26"/>
        <v>0</v>
      </c>
      <c r="BH185" s="185">
        <f t="shared" si="27"/>
        <v>0</v>
      </c>
      <c r="BI185" s="185">
        <f t="shared" si="28"/>
        <v>0</v>
      </c>
      <c r="BJ185" s="14" t="s">
        <v>84</v>
      </c>
      <c r="BK185" s="185">
        <f t="shared" si="29"/>
        <v>0</v>
      </c>
      <c r="BL185" s="14" t="s">
        <v>213</v>
      </c>
      <c r="BM185" s="184" t="s">
        <v>3879</v>
      </c>
    </row>
    <row r="186" spans="1:65" s="2" customFormat="1" ht="24.2" customHeight="1">
      <c r="A186" s="31"/>
      <c r="B186" s="32"/>
      <c r="C186" s="172" t="s">
        <v>577</v>
      </c>
      <c r="D186" s="172" t="s">
        <v>163</v>
      </c>
      <c r="E186" s="173" t="s">
        <v>2056</v>
      </c>
      <c r="F186" s="174" t="s">
        <v>2057</v>
      </c>
      <c r="G186" s="175" t="s">
        <v>166</v>
      </c>
      <c r="H186" s="176">
        <v>4</v>
      </c>
      <c r="I186" s="177"/>
      <c r="J186" s="178">
        <f t="shared" si="20"/>
        <v>0</v>
      </c>
      <c r="K186" s="174" t="s">
        <v>167</v>
      </c>
      <c r="L186" s="179"/>
      <c r="M186" s="180" t="s">
        <v>1</v>
      </c>
      <c r="N186" s="181" t="s">
        <v>42</v>
      </c>
      <c r="O186" s="68"/>
      <c r="P186" s="182">
        <f t="shared" si="21"/>
        <v>0</v>
      </c>
      <c r="Q186" s="182">
        <v>0</v>
      </c>
      <c r="R186" s="182">
        <f t="shared" si="22"/>
        <v>0</v>
      </c>
      <c r="S186" s="182">
        <v>0</v>
      </c>
      <c r="T186" s="183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213</v>
      </c>
      <c r="AT186" s="184" t="s">
        <v>163</v>
      </c>
      <c r="AU186" s="184" t="s">
        <v>77</v>
      </c>
      <c r="AY186" s="14" t="s">
        <v>168</v>
      </c>
      <c r="BE186" s="185">
        <f t="shared" si="24"/>
        <v>0</v>
      </c>
      <c r="BF186" s="185">
        <f t="shared" si="25"/>
        <v>0</v>
      </c>
      <c r="BG186" s="185">
        <f t="shared" si="26"/>
        <v>0</v>
      </c>
      <c r="BH186" s="185">
        <f t="shared" si="27"/>
        <v>0</v>
      </c>
      <c r="BI186" s="185">
        <f t="shared" si="28"/>
        <v>0</v>
      </c>
      <c r="BJ186" s="14" t="s">
        <v>84</v>
      </c>
      <c r="BK186" s="185">
        <f t="shared" si="29"/>
        <v>0</v>
      </c>
      <c r="BL186" s="14" t="s">
        <v>213</v>
      </c>
      <c r="BM186" s="184" t="s">
        <v>3880</v>
      </c>
    </row>
    <row r="187" spans="1:65" s="2" customFormat="1" ht="24.2" customHeight="1">
      <c r="A187" s="31"/>
      <c r="B187" s="32"/>
      <c r="C187" s="186" t="s">
        <v>270</v>
      </c>
      <c r="D187" s="186" t="s">
        <v>597</v>
      </c>
      <c r="E187" s="187" t="s">
        <v>972</v>
      </c>
      <c r="F187" s="188" t="s">
        <v>973</v>
      </c>
      <c r="G187" s="189" t="s">
        <v>715</v>
      </c>
      <c r="H187" s="190">
        <v>32</v>
      </c>
      <c r="I187" s="191"/>
      <c r="J187" s="192">
        <f t="shared" si="20"/>
        <v>0</v>
      </c>
      <c r="K187" s="188" t="s">
        <v>167</v>
      </c>
      <c r="L187" s="36"/>
      <c r="M187" s="193" t="s">
        <v>1</v>
      </c>
      <c r="N187" s="194" t="s">
        <v>42</v>
      </c>
      <c r="O187" s="68"/>
      <c r="P187" s="182">
        <f t="shared" si="21"/>
        <v>0</v>
      </c>
      <c r="Q187" s="182">
        <v>0</v>
      </c>
      <c r="R187" s="182">
        <f t="shared" si="22"/>
        <v>0</v>
      </c>
      <c r="S187" s="182">
        <v>0</v>
      </c>
      <c r="T187" s="183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585</v>
      </c>
      <c r="AT187" s="184" t="s">
        <v>597</v>
      </c>
      <c r="AU187" s="184" t="s">
        <v>77</v>
      </c>
      <c r="AY187" s="14" t="s">
        <v>168</v>
      </c>
      <c r="BE187" s="185">
        <f t="shared" si="24"/>
        <v>0</v>
      </c>
      <c r="BF187" s="185">
        <f t="shared" si="25"/>
        <v>0</v>
      </c>
      <c r="BG187" s="185">
        <f t="shared" si="26"/>
        <v>0</v>
      </c>
      <c r="BH187" s="185">
        <f t="shared" si="27"/>
        <v>0</v>
      </c>
      <c r="BI187" s="185">
        <f t="shared" si="28"/>
        <v>0</v>
      </c>
      <c r="BJ187" s="14" t="s">
        <v>84</v>
      </c>
      <c r="BK187" s="185">
        <f t="shared" si="29"/>
        <v>0</v>
      </c>
      <c r="BL187" s="14" t="s">
        <v>585</v>
      </c>
      <c r="BM187" s="184" t="s">
        <v>3881</v>
      </c>
    </row>
    <row r="188" spans="1:65" s="2" customFormat="1" ht="37.9" customHeight="1">
      <c r="A188" s="31"/>
      <c r="B188" s="32"/>
      <c r="C188" s="172" t="s">
        <v>274</v>
      </c>
      <c r="D188" s="172" t="s">
        <v>163</v>
      </c>
      <c r="E188" s="173" t="s">
        <v>1503</v>
      </c>
      <c r="F188" s="174" t="s">
        <v>1504</v>
      </c>
      <c r="G188" s="175" t="s">
        <v>166</v>
      </c>
      <c r="H188" s="176">
        <v>7</v>
      </c>
      <c r="I188" s="177"/>
      <c r="J188" s="178">
        <f t="shared" si="20"/>
        <v>0</v>
      </c>
      <c r="K188" s="174" t="s">
        <v>167</v>
      </c>
      <c r="L188" s="179"/>
      <c r="M188" s="180" t="s">
        <v>1</v>
      </c>
      <c r="N188" s="181" t="s">
        <v>42</v>
      </c>
      <c r="O188" s="68"/>
      <c r="P188" s="182">
        <f t="shared" si="21"/>
        <v>0</v>
      </c>
      <c r="Q188" s="182">
        <v>0</v>
      </c>
      <c r="R188" s="182">
        <f t="shared" si="22"/>
        <v>0</v>
      </c>
      <c r="S188" s="182">
        <v>0</v>
      </c>
      <c r="T188" s="183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4" t="s">
        <v>213</v>
      </c>
      <c r="AT188" s="184" t="s">
        <v>163</v>
      </c>
      <c r="AU188" s="184" t="s">
        <v>77</v>
      </c>
      <c r="AY188" s="14" t="s">
        <v>168</v>
      </c>
      <c r="BE188" s="185">
        <f t="shared" si="24"/>
        <v>0</v>
      </c>
      <c r="BF188" s="185">
        <f t="shared" si="25"/>
        <v>0</v>
      </c>
      <c r="BG188" s="185">
        <f t="shared" si="26"/>
        <v>0</v>
      </c>
      <c r="BH188" s="185">
        <f t="shared" si="27"/>
        <v>0</v>
      </c>
      <c r="BI188" s="185">
        <f t="shared" si="28"/>
        <v>0</v>
      </c>
      <c r="BJ188" s="14" t="s">
        <v>84</v>
      </c>
      <c r="BK188" s="185">
        <f t="shared" si="29"/>
        <v>0</v>
      </c>
      <c r="BL188" s="14" t="s">
        <v>213</v>
      </c>
      <c r="BM188" s="184" t="s">
        <v>3882</v>
      </c>
    </row>
    <row r="189" spans="1:65" s="2" customFormat="1" ht="24.2" customHeight="1">
      <c r="A189" s="31"/>
      <c r="B189" s="32"/>
      <c r="C189" s="186" t="s">
        <v>354</v>
      </c>
      <c r="D189" s="186" t="s">
        <v>597</v>
      </c>
      <c r="E189" s="187" t="s">
        <v>1596</v>
      </c>
      <c r="F189" s="188" t="s">
        <v>1597</v>
      </c>
      <c r="G189" s="189" t="s">
        <v>166</v>
      </c>
      <c r="H189" s="190">
        <v>1</v>
      </c>
      <c r="I189" s="191"/>
      <c r="J189" s="192">
        <f t="shared" si="20"/>
        <v>0</v>
      </c>
      <c r="K189" s="188" t="s">
        <v>167</v>
      </c>
      <c r="L189" s="36"/>
      <c r="M189" s="193" t="s">
        <v>1</v>
      </c>
      <c r="N189" s="194" t="s">
        <v>42</v>
      </c>
      <c r="O189" s="68"/>
      <c r="P189" s="182">
        <f t="shared" si="21"/>
        <v>0</v>
      </c>
      <c r="Q189" s="182">
        <v>0</v>
      </c>
      <c r="R189" s="182">
        <f t="shared" si="22"/>
        <v>0</v>
      </c>
      <c r="S189" s="182">
        <v>0</v>
      </c>
      <c r="T189" s="183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84</v>
      </c>
      <c r="AT189" s="184" t="s">
        <v>597</v>
      </c>
      <c r="AU189" s="184" t="s">
        <v>77</v>
      </c>
      <c r="AY189" s="14" t="s">
        <v>168</v>
      </c>
      <c r="BE189" s="185">
        <f t="shared" si="24"/>
        <v>0</v>
      </c>
      <c r="BF189" s="185">
        <f t="shared" si="25"/>
        <v>0</v>
      </c>
      <c r="BG189" s="185">
        <f t="shared" si="26"/>
        <v>0</v>
      </c>
      <c r="BH189" s="185">
        <f t="shared" si="27"/>
        <v>0</v>
      </c>
      <c r="BI189" s="185">
        <f t="shared" si="28"/>
        <v>0</v>
      </c>
      <c r="BJ189" s="14" t="s">
        <v>84</v>
      </c>
      <c r="BK189" s="185">
        <f t="shared" si="29"/>
        <v>0</v>
      </c>
      <c r="BL189" s="14" t="s">
        <v>84</v>
      </c>
      <c r="BM189" s="184" t="s">
        <v>3883</v>
      </c>
    </row>
    <row r="190" spans="1:65" s="2" customFormat="1" ht="24.2" customHeight="1">
      <c r="A190" s="31"/>
      <c r="B190" s="32"/>
      <c r="C190" s="172" t="s">
        <v>358</v>
      </c>
      <c r="D190" s="172" t="s">
        <v>163</v>
      </c>
      <c r="E190" s="173" t="s">
        <v>1599</v>
      </c>
      <c r="F190" s="174" t="s">
        <v>1600</v>
      </c>
      <c r="G190" s="175" t="s">
        <v>166</v>
      </c>
      <c r="H190" s="176">
        <v>1</v>
      </c>
      <c r="I190" s="177"/>
      <c r="J190" s="178">
        <f t="shared" si="20"/>
        <v>0</v>
      </c>
      <c r="K190" s="174" t="s">
        <v>167</v>
      </c>
      <c r="L190" s="179"/>
      <c r="M190" s="180" t="s">
        <v>1</v>
      </c>
      <c r="N190" s="181" t="s">
        <v>42</v>
      </c>
      <c r="O190" s="68"/>
      <c r="P190" s="182">
        <f t="shared" si="21"/>
        <v>0</v>
      </c>
      <c r="Q190" s="182">
        <v>0</v>
      </c>
      <c r="R190" s="182">
        <f t="shared" si="22"/>
        <v>0</v>
      </c>
      <c r="S190" s="182">
        <v>0</v>
      </c>
      <c r="T190" s="183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86</v>
      </c>
      <c r="AT190" s="184" t="s">
        <v>163</v>
      </c>
      <c r="AU190" s="184" t="s">
        <v>77</v>
      </c>
      <c r="AY190" s="14" t="s">
        <v>168</v>
      </c>
      <c r="BE190" s="185">
        <f t="shared" si="24"/>
        <v>0</v>
      </c>
      <c r="BF190" s="185">
        <f t="shared" si="25"/>
        <v>0</v>
      </c>
      <c r="BG190" s="185">
        <f t="shared" si="26"/>
        <v>0</v>
      </c>
      <c r="BH190" s="185">
        <f t="shared" si="27"/>
        <v>0</v>
      </c>
      <c r="BI190" s="185">
        <f t="shared" si="28"/>
        <v>0</v>
      </c>
      <c r="BJ190" s="14" t="s">
        <v>84</v>
      </c>
      <c r="BK190" s="185">
        <f t="shared" si="29"/>
        <v>0</v>
      </c>
      <c r="BL190" s="14" t="s">
        <v>84</v>
      </c>
      <c r="BM190" s="184" t="s">
        <v>3884</v>
      </c>
    </row>
    <row r="191" spans="1:65" s="2" customFormat="1" ht="24.2" customHeight="1">
      <c r="A191" s="31"/>
      <c r="B191" s="32"/>
      <c r="C191" s="172" t="s">
        <v>14</v>
      </c>
      <c r="D191" s="172" t="s">
        <v>163</v>
      </c>
      <c r="E191" s="173" t="s">
        <v>1602</v>
      </c>
      <c r="F191" s="174" t="s">
        <v>1603</v>
      </c>
      <c r="G191" s="175" t="s">
        <v>166</v>
      </c>
      <c r="H191" s="176">
        <v>10</v>
      </c>
      <c r="I191" s="177"/>
      <c r="J191" s="178">
        <f t="shared" si="20"/>
        <v>0</v>
      </c>
      <c r="K191" s="174" t="s">
        <v>167</v>
      </c>
      <c r="L191" s="179"/>
      <c r="M191" s="180" t="s">
        <v>1</v>
      </c>
      <c r="N191" s="181" t="s">
        <v>42</v>
      </c>
      <c r="O191" s="68"/>
      <c r="P191" s="182">
        <f t="shared" si="21"/>
        <v>0</v>
      </c>
      <c r="Q191" s="182">
        <v>0</v>
      </c>
      <c r="R191" s="182">
        <f t="shared" si="22"/>
        <v>0</v>
      </c>
      <c r="S191" s="182">
        <v>0</v>
      </c>
      <c r="T191" s="183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86</v>
      </c>
      <c r="AT191" s="184" t="s">
        <v>163</v>
      </c>
      <c r="AU191" s="184" t="s">
        <v>77</v>
      </c>
      <c r="AY191" s="14" t="s">
        <v>168</v>
      </c>
      <c r="BE191" s="185">
        <f t="shared" si="24"/>
        <v>0</v>
      </c>
      <c r="BF191" s="185">
        <f t="shared" si="25"/>
        <v>0</v>
      </c>
      <c r="BG191" s="185">
        <f t="shared" si="26"/>
        <v>0</v>
      </c>
      <c r="BH191" s="185">
        <f t="shared" si="27"/>
        <v>0</v>
      </c>
      <c r="BI191" s="185">
        <f t="shared" si="28"/>
        <v>0</v>
      </c>
      <c r="BJ191" s="14" t="s">
        <v>84</v>
      </c>
      <c r="BK191" s="185">
        <f t="shared" si="29"/>
        <v>0</v>
      </c>
      <c r="BL191" s="14" t="s">
        <v>84</v>
      </c>
      <c r="BM191" s="184" t="s">
        <v>3885</v>
      </c>
    </row>
    <row r="192" spans="1:65" s="2" customFormat="1" ht="24.2" customHeight="1">
      <c r="A192" s="31"/>
      <c r="B192" s="32"/>
      <c r="C192" s="186" t="s">
        <v>377</v>
      </c>
      <c r="D192" s="186" t="s">
        <v>597</v>
      </c>
      <c r="E192" s="187" t="s">
        <v>1617</v>
      </c>
      <c r="F192" s="188" t="s">
        <v>1618</v>
      </c>
      <c r="G192" s="189" t="s">
        <v>166</v>
      </c>
      <c r="H192" s="190">
        <v>3</v>
      </c>
      <c r="I192" s="191"/>
      <c r="J192" s="192">
        <f t="shared" si="20"/>
        <v>0</v>
      </c>
      <c r="K192" s="188" t="s">
        <v>167</v>
      </c>
      <c r="L192" s="36"/>
      <c r="M192" s="193" t="s">
        <v>1</v>
      </c>
      <c r="N192" s="194" t="s">
        <v>42</v>
      </c>
      <c r="O192" s="68"/>
      <c r="P192" s="182">
        <f t="shared" si="21"/>
        <v>0</v>
      </c>
      <c r="Q192" s="182">
        <v>0</v>
      </c>
      <c r="R192" s="182">
        <f t="shared" si="22"/>
        <v>0</v>
      </c>
      <c r="S192" s="182">
        <v>0</v>
      </c>
      <c r="T192" s="183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84</v>
      </c>
      <c r="AT192" s="184" t="s">
        <v>597</v>
      </c>
      <c r="AU192" s="184" t="s">
        <v>77</v>
      </c>
      <c r="AY192" s="14" t="s">
        <v>168</v>
      </c>
      <c r="BE192" s="185">
        <f t="shared" si="24"/>
        <v>0</v>
      </c>
      <c r="BF192" s="185">
        <f t="shared" si="25"/>
        <v>0</v>
      </c>
      <c r="BG192" s="185">
        <f t="shared" si="26"/>
        <v>0</v>
      </c>
      <c r="BH192" s="185">
        <f t="shared" si="27"/>
        <v>0</v>
      </c>
      <c r="BI192" s="185">
        <f t="shared" si="28"/>
        <v>0</v>
      </c>
      <c r="BJ192" s="14" t="s">
        <v>84</v>
      </c>
      <c r="BK192" s="185">
        <f t="shared" si="29"/>
        <v>0</v>
      </c>
      <c r="BL192" s="14" t="s">
        <v>84</v>
      </c>
      <c r="BM192" s="184" t="s">
        <v>3886</v>
      </c>
    </row>
    <row r="193" spans="1:65" s="2" customFormat="1" ht="37.9" customHeight="1">
      <c r="A193" s="31"/>
      <c r="B193" s="32"/>
      <c r="C193" s="172" t="s">
        <v>381</v>
      </c>
      <c r="D193" s="172" t="s">
        <v>163</v>
      </c>
      <c r="E193" s="173" t="s">
        <v>1650</v>
      </c>
      <c r="F193" s="174" t="s">
        <v>1651</v>
      </c>
      <c r="G193" s="175" t="s">
        <v>166</v>
      </c>
      <c r="H193" s="176">
        <v>2</v>
      </c>
      <c r="I193" s="177"/>
      <c r="J193" s="178">
        <f t="shared" si="20"/>
        <v>0</v>
      </c>
      <c r="K193" s="174" t="s">
        <v>167</v>
      </c>
      <c r="L193" s="179"/>
      <c r="M193" s="180" t="s">
        <v>1</v>
      </c>
      <c r="N193" s="181" t="s">
        <v>42</v>
      </c>
      <c r="O193" s="68"/>
      <c r="P193" s="182">
        <f t="shared" si="21"/>
        <v>0</v>
      </c>
      <c r="Q193" s="182">
        <v>0</v>
      </c>
      <c r="R193" s="182">
        <f t="shared" si="22"/>
        <v>0</v>
      </c>
      <c r="S193" s="182">
        <v>0</v>
      </c>
      <c r="T193" s="183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86</v>
      </c>
      <c r="AT193" s="184" t="s">
        <v>163</v>
      </c>
      <c r="AU193" s="184" t="s">
        <v>77</v>
      </c>
      <c r="AY193" s="14" t="s">
        <v>168</v>
      </c>
      <c r="BE193" s="185">
        <f t="shared" si="24"/>
        <v>0</v>
      </c>
      <c r="BF193" s="185">
        <f t="shared" si="25"/>
        <v>0</v>
      </c>
      <c r="BG193" s="185">
        <f t="shared" si="26"/>
        <v>0</v>
      </c>
      <c r="BH193" s="185">
        <f t="shared" si="27"/>
        <v>0</v>
      </c>
      <c r="BI193" s="185">
        <f t="shared" si="28"/>
        <v>0</v>
      </c>
      <c r="BJ193" s="14" t="s">
        <v>84</v>
      </c>
      <c r="BK193" s="185">
        <f t="shared" si="29"/>
        <v>0</v>
      </c>
      <c r="BL193" s="14" t="s">
        <v>84</v>
      </c>
      <c r="BM193" s="184" t="s">
        <v>3887</v>
      </c>
    </row>
    <row r="194" spans="1:65" s="2" customFormat="1" ht="24.2" customHeight="1">
      <c r="A194" s="31"/>
      <c r="B194" s="32"/>
      <c r="C194" s="186" t="s">
        <v>278</v>
      </c>
      <c r="D194" s="186" t="s">
        <v>597</v>
      </c>
      <c r="E194" s="187" t="s">
        <v>1507</v>
      </c>
      <c r="F194" s="188" t="s">
        <v>1508</v>
      </c>
      <c r="G194" s="189" t="s">
        <v>166</v>
      </c>
      <c r="H194" s="190">
        <v>1</v>
      </c>
      <c r="I194" s="191"/>
      <c r="J194" s="192">
        <f t="shared" si="20"/>
        <v>0</v>
      </c>
      <c r="K194" s="188" t="s">
        <v>167</v>
      </c>
      <c r="L194" s="36"/>
      <c r="M194" s="193" t="s">
        <v>1</v>
      </c>
      <c r="N194" s="194" t="s">
        <v>42</v>
      </c>
      <c r="O194" s="68"/>
      <c r="P194" s="182">
        <f t="shared" si="21"/>
        <v>0</v>
      </c>
      <c r="Q194" s="182">
        <v>0</v>
      </c>
      <c r="R194" s="182">
        <f t="shared" si="22"/>
        <v>0</v>
      </c>
      <c r="S194" s="182">
        <v>0</v>
      </c>
      <c r="T194" s="183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585</v>
      </c>
      <c r="AT194" s="184" t="s">
        <v>597</v>
      </c>
      <c r="AU194" s="184" t="s">
        <v>77</v>
      </c>
      <c r="AY194" s="14" t="s">
        <v>168</v>
      </c>
      <c r="BE194" s="185">
        <f t="shared" si="24"/>
        <v>0</v>
      </c>
      <c r="BF194" s="185">
        <f t="shared" si="25"/>
        <v>0</v>
      </c>
      <c r="BG194" s="185">
        <f t="shared" si="26"/>
        <v>0</v>
      </c>
      <c r="BH194" s="185">
        <f t="shared" si="27"/>
        <v>0</v>
      </c>
      <c r="BI194" s="185">
        <f t="shared" si="28"/>
        <v>0</v>
      </c>
      <c r="BJ194" s="14" t="s">
        <v>84</v>
      </c>
      <c r="BK194" s="185">
        <f t="shared" si="29"/>
        <v>0</v>
      </c>
      <c r="BL194" s="14" t="s">
        <v>585</v>
      </c>
      <c r="BM194" s="184" t="s">
        <v>3888</v>
      </c>
    </row>
    <row r="195" spans="1:65" s="2" customFormat="1" ht="24.2" customHeight="1">
      <c r="A195" s="31"/>
      <c r="B195" s="32"/>
      <c r="C195" s="172" t="s">
        <v>282</v>
      </c>
      <c r="D195" s="172" t="s">
        <v>163</v>
      </c>
      <c r="E195" s="173" t="s">
        <v>1510</v>
      </c>
      <c r="F195" s="174" t="s">
        <v>1511</v>
      </c>
      <c r="G195" s="175" t="s">
        <v>212</v>
      </c>
      <c r="H195" s="176">
        <v>600</v>
      </c>
      <c r="I195" s="177"/>
      <c r="J195" s="178">
        <f t="shared" si="20"/>
        <v>0</v>
      </c>
      <c r="K195" s="174" t="s">
        <v>167</v>
      </c>
      <c r="L195" s="179"/>
      <c r="M195" s="180" t="s">
        <v>1</v>
      </c>
      <c r="N195" s="181" t="s">
        <v>42</v>
      </c>
      <c r="O195" s="68"/>
      <c r="P195" s="182">
        <f t="shared" si="21"/>
        <v>0</v>
      </c>
      <c r="Q195" s="182">
        <v>0</v>
      </c>
      <c r="R195" s="182">
        <f t="shared" si="22"/>
        <v>0</v>
      </c>
      <c r="S195" s="182">
        <v>0</v>
      </c>
      <c r="T195" s="183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213</v>
      </c>
      <c r="AT195" s="184" t="s">
        <v>163</v>
      </c>
      <c r="AU195" s="184" t="s">
        <v>77</v>
      </c>
      <c r="AY195" s="14" t="s">
        <v>168</v>
      </c>
      <c r="BE195" s="185">
        <f t="shared" si="24"/>
        <v>0</v>
      </c>
      <c r="BF195" s="185">
        <f t="shared" si="25"/>
        <v>0</v>
      </c>
      <c r="BG195" s="185">
        <f t="shared" si="26"/>
        <v>0</v>
      </c>
      <c r="BH195" s="185">
        <f t="shared" si="27"/>
        <v>0</v>
      </c>
      <c r="BI195" s="185">
        <f t="shared" si="28"/>
        <v>0</v>
      </c>
      <c r="BJ195" s="14" t="s">
        <v>84</v>
      </c>
      <c r="BK195" s="185">
        <f t="shared" si="29"/>
        <v>0</v>
      </c>
      <c r="BL195" s="14" t="s">
        <v>213</v>
      </c>
      <c r="BM195" s="184" t="s">
        <v>3889</v>
      </c>
    </row>
    <row r="196" spans="1:65" s="2" customFormat="1" ht="24.2" customHeight="1">
      <c r="A196" s="31"/>
      <c r="B196" s="32"/>
      <c r="C196" s="186" t="s">
        <v>397</v>
      </c>
      <c r="D196" s="186" t="s">
        <v>597</v>
      </c>
      <c r="E196" s="187" t="s">
        <v>1004</v>
      </c>
      <c r="F196" s="188" t="s">
        <v>1005</v>
      </c>
      <c r="G196" s="189" t="s">
        <v>212</v>
      </c>
      <c r="H196" s="190">
        <v>400</v>
      </c>
      <c r="I196" s="191"/>
      <c r="J196" s="192">
        <f t="shared" si="20"/>
        <v>0</v>
      </c>
      <c r="K196" s="188" t="s">
        <v>167</v>
      </c>
      <c r="L196" s="36"/>
      <c r="M196" s="193" t="s">
        <v>1</v>
      </c>
      <c r="N196" s="194" t="s">
        <v>42</v>
      </c>
      <c r="O196" s="68"/>
      <c r="P196" s="182">
        <f t="shared" si="21"/>
        <v>0</v>
      </c>
      <c r="Q196" s="182">
        <v>0</v>
      </c>
      <c r="R196" s="182">
        <f t="shared" si="22"/>
        <v>0</v>
      </c>
      <c r="S196" s="182">
        <v>0</v>
      </c>
      <c r="T196" s="183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84</v>
      </c>
      <c r="AT196" s="184" t="s">
        <v>597</v>
      </c>
      <c r="AU196" s="184" t="s">
        <v>77</v>
      </c>
      <c r="AY196" s="14" t="s">
        <v>168</v>
      </c>
      <c r="BE196" s="185">
        <f t="shared" si="24"/>
        <v>0</v>
      </c>
      <c r="BF196" s="185">
        <f t="shared" si="25"/>
        <v>0</v>
      </c>
      <c r="BG196" s="185">
        <f t="shared" si="26"/>
        <v>0</v>
      </c>
      <c r="BH196" s="185">
        <f t="shared" si="27"/>
        <v>0</v>
      </c>
      <c r="BI196" s="185">
        <f t="shared" si="28"/>
        <v>0</v>
      </c>
      <c r="BJ196" s="14" t="s">
        <v>84</v>
      </c>
      <c r="BK196" s="185">
        <f t="shared" si="29"/>
        <v>0</v>
      </c>
      <c r="BL196" s="14" t="s">
        <v>84</v>
      </c>
      <c r="BM196" s="184" t="s">
        <v>3890</v>
      </c>
    </row>
    <row r="197" spans="1:65" s="2" customFormat="1" ht="37.9" customHeight="1">
      <c r="A197" s="31"/>
      <c r="B197" s="32"/>
      <c r="C197" s="172" t="s">
        <v>401</v>
      </c>
      <c r="D197" s="172" t="s">
        <v>163</v>
      </c>
      <c r="E197" s="173" t="s">
        <v>1665</v>
      </c>
      <c r="F197" s="174" t="s">
        <v>1666</v>
      </c>
      <c r="G197" s="175" t="s">
        <v>166</v>
      </c>
      <c r="H197" s="176">
        <v>1</v>
      </c>
      <c r="I197" s="177"/>
      <c r="J197" s="178">
        <f t="shared" si="20"/>
        <v>0</v>
      </c>
      <c r="K197" s="174" t="s">
        <v>167</v>
      </c>
      <c r="L197" s="179"/>
      <c r="M197" s="180" t="s">
        <v>1</v>
      </c>
      <c r="N197" s="181" t="s">
        <v>42</v>
      </c>
      <c r="O197" s="68"/>
      <c r="P197" s="182">
        <f t="shared" si="21"/>
        <v>0</v>
      </c>
      <c r="Q197" s="182">
        <v>0</v>
      </c>
      <c r="R197" s="182">
        <f t="shared" si="22"/>
        <v>0</v>
      </c>
      <c r="S197" s="182">
        <v>0</v>
      </c>
      <c r="T197" s="183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86</v>
      </c>
      <c r="AT197" s="184" t="s">
        <v>163</v>
      </c>
      <c r="AU197" s="184" t="s">
        <v>77</v>
      </c>
      <c r="AY197" s="14" t="s">
        <v>168</v>
      </c>
      <c r="BE197" s="185">
        <f t="shared" si="24"/>
        <v>0</v>
      </c>
      <c r="BF197" s="185">
        <f t="shared" si="25"/>
        <v>0</v>
      </c>
      <c r="BG197" s="185">
        <f t="shared" si="26"/>
        <v>0</v>
      </c>
      <c r="BH197" s="185">
        <f t="shared" si="27"/>
        <v>0</v>
      </c>
      <c r="BI197" s="185">
        <f t="shared" si="28"/>
        <v>0</v>
      </c>
      <c r="BJ197" s="14" t="s">
        <v>84</v>
      </c>
      <c r="BK197" s="185">
        <f t="shared" si="29"/>
        <v>0</v>
      </c>
      <c r="BL197" s="14" t="s">
        <v>84</v>
      </c>
      <c r="BM197" s="184" t="s">
        <v>3891</v>
      </c>
    </row>
    <row r="198" spans="1:65" s="2" customFormat="1" ht="24.2" customHeight="1">
      <c r="A198" s="31"/>
      <c r="B198" s="32"/>
      <c r="C198" s="172" t="s">
        <v>405</v>
      </c>
      <c r="D198" s="172" t="s">
        <v>163</v>
      </c>
      <c r="E198" s="173" t="s">
        <v>1668</v>
      </c>
      <c r="F198" s="174" t="s">
        <v>1669</v>
      </c>
      <c r="G198" s="175" t="s">
        <v>166</v>
      </c>
      <c r="H198" s="176">
        <v>1</v>
      </c>
      <c r="I198" s="177"/>
      <c r="J198" s="178">
        <f t="shared" si="20"/>
        <v>0</v>
      </c>
      <c r="K198" s="174" t="s">
        <v>1</v>
      </c>
      <c r="L198" s="179"/>
      <c r="M198" s="180" t="s">
        <v>1</v>
      </c>
      <c r="N198" s="181" t="s">
        <v>42</v>
      </c>
      <c r="O198" s="68"/>
      <c r="P198" s="182">
        <f t="shared" si="21"/>
        <v>0</v>
      </c>
      <c r="Q198" s="182">
        <v>0</v>
      </c>
      <c r="R198" s="182">
        <f t="shared" si="22"/>
        <v>0</v>
      </c>
      <c r="S198" s="182">
        <v>0</v>
      </c>
      <c r="T198" s="183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213</v>
      </c>
      <c r="AT198" s="184" t="s">
        <v>163</v>
      </c>
      <c r="AU198" s="184" t="s">
        <v>77</v>
      </c>
      <c r="AY198" s="14" t="s">
        <v>168</v>
      </c>
      <c r="BE198" s="185">
        <f t="shared" si="24"/>
        <v>0</v>
      </c>
      <c r="BF198" s="185">
        <f t="shared" si="25"/>
        <v>0</v>
      </c>
      <c r="BG198" s="185">
        <f t="shared" si="26"/>
        <v>0</v>
      </c>
      <c r="BH198" s="185">
        <f t="shared" si="27"/>
        <v>0</v>
      </c>
      <c r="BI198" s="185">
        <f t="shared" si="28"/>
        <v>0</v>
      </c>
      <c r="BJ198" s="14" t="s">
        <v>84</v>
      </c>
      <c r="BK198" s="185">
        <f t="shared" si="29"/>
        <v>0</v>
      </c>
      <c r="BL198" s="14" t="s">
        <v>213</v>
      </c>
      <c r="BM198" s="184" t="s">
        <v>3892</v>
      </c>
    </row>
    <row r="199" spans="1:65" s="2" customFormat="1" ht="24.2" customHeight="1">
      <c r="A199" s="31"/>
      <c r="B199" s="32"/>
      <c r="C199" s="186" t="s">
        <v>385</v>
      </c>
      <c r="D199" s="186" t="s">
        <v>597</v>
      </c>
      <c r="E199" s="187" t="s">
        <v>1008</v>
      </c>
      <c r="F199" s="188" t="s">
        <v>599</v>
      </c>
      <c r="G199" s="189" t="s">
        <v>166</v>
      </c>
      <c r="H199" s="190">
        <v>2</v>
      </c>
      <c r="I199" s="191"/>
      <c r="J199" s="192">
        <f t="shared" si="20"/>
        <v>0</v>
      </c>
      <c r="K199" s="188" t="s">
        <v>167</v>
      </c>
      <c r="L199" s="36"/>
      <c r="M199" s="193" t="s">
        <v>1</v>
      </c>
      <c r="N199" s="194" t="s">
        <v>42</v>
      </c>
      <c r="O199" s="68"/>
      <c r="P199" s="182">
        <f t="shared" si="21"/>
        <v>0</v>
      </c>
      <c r="Q199" s="182">
        <v>0</v>
      </c>
      <c r="R199" s="182">
        <f t="shared" si="22"/>
        <v>0</v>
      </c>
      <c r="S199" s="182">
        <v>0</v>
      </c>
      <c r="T199" s="183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84</v>
      </c>
      <c r="AT199" s="184" t="s">
        <v>597</v>
      </c>
      <c r="AU199" s="184" t="s">
        <v>77</v>
      </c>
      <c r="AY199" s="14" t="s">
        <v>168</v>
      </c>
      <c r="BE199" s="185">
        <f t="shared" si="24"/>
        <v>0</v>
      </c>
      <c r="BF199" s="185">
        <f t="shared" si="25"/>
        <v>0</v>
      </c>
      <c r="BG199" s="185">
        <f t="shared" si="26"/>
        <v>0</v>
      </c>
      <c r="BH199" s="185">
        <f t="shared" si="27"/>
        <v>0</v>
      </c>
      <c r="BI199" s="185">
        <f t="shared" si="28"/>
        <v>0</v>
      </c>
      <c r="BJ199" s="14" t="s">
        <v>84</v>
      </c>
      <c r="BK199" s="185">
        <f t="shared" si="29"/>
        <v>0</v>
      </c>
      <c r="BL199" s="14" t="s">
        <v>84</v>
      </c>
      <c r="BM199" s="184" t="s">
        <v>3893</v>
      </c>
    </row>
    <row r="200" spans="1:65" s="2" customFormat="1" ht="49.15" customHeight="1">
      <c r="A200" s="31"/>
      <c r="B200" s="32"/>
      <c r="C200" s="172" t="s">
        <v>389</v>
      </c>
      <c r="D200" s="172" t="s">
        <v>163</v>
      </c>
      <c r="E200" s="173" t="s">
        <v>1654</v>
      </c>
      <c r="F200" s="174" t="s">
        <v>1655</v>
      </c>
      <c r="G200" s="175" t="s">
        <v>166</v>
      </c>
      <c r="H200" s="176">
        <v>5</v>
      </c>
      <c r="I200" s="177"/>
      <c r="J200" s="178">
        <f t="shared" si="20"/>
        <v>0</v>
      </c>
      <c r="K200" s="174" t="s">
        <v>167</v>
      </c>
      <c r="L200" s="179"/>
      <c r="M200" s="180" t="s">
        <v>1</v>
      </c>
      <c r="N200" s="181" t="s">
        <v>42</v>
      </c>
      <c r="O200" s="68"/>
      <c r="P200" s="182">
        <f t="shared" si="21"/>
        <v>0</v>
      </c>
      <c r="Q200" s="182">
        <v>0</v>
      </c>
      <c r="R200" s="182">
        <f t="shared" si="22"/>
        <v>0</v>
      </c>
      <c r="S200" s="182">
        <v>0</v>
      </c>
      <c r="T200" s="183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213</v>
      </c>
      <c r="AT200" s="184" t="s">
        <v>163</v>
      </c>
      <c r="AU200" s="184" t="s">
        <v>77</v>
      </c>
      <c r="AY200" s="14" t="s">
        <v>168</v>
      </c>
      <c r="BE200" s="185">
        <f t="shared" si="24"/>
        <v>0</v>
      </c>
      <c r="BF200" s="185">
        <f t="shared" si="25"/>
        <v>0</v>
      </c>
      <c r="BG200" s="185">
        <f t="shared" si="26"/>
        <v>0</v>
      </c>
      <c r="BH200" s="185">
        <f t="shared" si="27"/>
        <v>0</v>
      </c>
      <c r="BI200" s="185">
        <f t="shared" si="28"/>
        <v>0</v>
      </c>
      <c r="BJ200" s="14" t="s">
        <v>84</v>
      </c>
      <c r="BK200" s="185">
        <f t="shared" si="29"/>
        <v>0</v>
      </c>
      <c r="BL200" s="14" t="s">
        <v>213</v>
      </c>
      <c r="BM200" s="184" t="s">
        <v>3894</v>
      </c>
    </row>
    <row r="201" spans="1:65" s="2" customFormat="1" ht="24.2" customHeight="1">
      <c r="A201" s="31"/>
      <c r="B201" s="32"/>
      <c r="C201" s="172" t="s">
        <v>393</v>
      </c>
      <c r="D201" s="172" t="s">
        <v>163</v>
      </c>
      <c r="E201" s="173" t="s">
        <v>1657</v>
      </c>
      <c r="F201" s="174" t="s">
        <v>1658</v>
      </c>
      <c r="G201" s="175" t="s">
        <v>212</v>
      </c>
      <c r="H201" s="176">
        <v>400</v>
      </c>
      <c r="I201" s="177"/>
      <c r="J201" s="178">
        <f t="shared" si="20"/>
        <v>0</v>
      </c>
      <c r="K201" s="174" t="s">
        <v>1</v>
      </c>
      <c r="L201" s="179"/>
      <c r="M201" s="180" t="s">
        <v>1</v>
      </c>
      <c r="N201" s="181" t="s">
        <v>42</v>
      </c>
      <c r="O201" s="68"/>
      <c r="P201" s="182">
        <f t="shared" si="21"/>
        <v>0</v>
      </c>
      <c r="Q201" s="182">
        <v>0</v>
      </c>
      <c r="R201" s="182">
        <f t="shared" si="22"/>
        <v>0</v>
      </c>
      <c r="S201" s="182">
        <v>0</v>
      </c>
      <c r="T201" s="183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213</v>
      </c>
      <c r="AT201" s="184" t="s">
        <v>163</v>
      </c>
      <c r="AU201" s="184" t="s">
        <v>77</v>
      </c>
      <c r="AY201" s="14" t="s">
        <v>168</v>
      </c>
      <c r="BE201" s="185">
        <f t="shared" si="24"/>
        <v>0</v>
      </c>
      <c r="BF201" s="185">
        <f t="shared" si="25"/>
        <v>0</v>
      </c>
      <c r="BG201" s="185">
        <f t="shared" si="26"/>
        <v>0</v>
      </c>
      <c r="BH201" s="185">
        <f t="shared" si="27"/>
        <v>0</v>
      </c>
      <c r="BI201" s="185">
        <f t="shared" si="28"/>
        <v>0</v>
      </c>
      <c r="BJ201" s="14" t="s">
        <v>84</v>
      </c>
      <c r="BK201" s="185">
        <f t="shared" si="29"/>
        <v>0</v>
      </c>
      <c r="BL201" s="14" t="s">
        <v>213</v>
      </c>
      <c r="BM201" s="184" t="s">
        <v>3895</v>
      </c>
    </row>
    <row r="202" spans="1:65" s="2" customFormat="1" ht="24.2" customHeight="1">
      <c r="A202" s="31"/>
      <c r="B202" s="32"/>
      <c r="C202" s="186" t="s">
        <v>449</v>
      </c>
      <c r="D202" s="186" t="s">
        <v>597</v>
      </c>
      <c r="E202" s="187" t="s">
        <v>1716</v>
      </c>
      <c r="F202" s="188" t="s">
        <v>1717</v>
      </c>
      <c r="G202" s="189" t="s">
        <v>212</v>
      </c>
      <c r="H202" s="190">
        <v>645</v>
      </c>
      <c r="I202" s="191"/>
      <c r="J202" s="192">
        <f t="shared" si="20"/>
        <v>0</v>
      </c>
      <c r="K202" s="188" t="s">
        <v>167</v>
      </c>
      <c r="L202" s="36"/>
      <c r="M202" s="193" t="s">
        <v>1</v>
      </c>
      <c r="N202" s="194" t="s">
        <v>42</v>
      </c>
      <c r="O202" s="68"/>
      <c r="P202" s="182">
        <f t="shared" si="21"/>
        <v>0</v>
      </c>
      <c r="Q202" s="182">
        <v>0</v>
      </c>
      <c r="R202" s="182">
        <f t="shared" si="22"/>
        <v>0</v>
      </c>
      <c r="S202" s="182">
        <v>0</v>
      </c>
      <c r="T202" s="183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84</v>
      </c>
      <c r="AT202" s="184" t="s">
        <v>597</v>
      </c>
      <c r="AU202" s="184" t="s">
        <v>77</v>
      </c>
      <c r="AY202" s="14" t="s">
        <v>168</v>
      </c>
      <c r="BE202" s="185">
        <f t="shared" si="24"/>
        <v>0</v>
      </c>
      <c r="BF202" s="185">
        <f t="shared" si="25"/>
        <v>0</v>
      </c>
      <c r="BG202" s="185">
        <f t="shared" si="26"/>
        <v>0</v>
      </c>
      <c r="BH202" s="185">
        <f t="shared" si="27"/>
        <v>0</v>
      </c>
      <c r="BI202" s="185">
        <f t="shared" si="28"/>
        <v>0</v>
      </c>
      <c r="BJ202" s="14" t="s">
        <v>84</v>
      </c>
      <c r="BK202" s="185">
        <f t="shared" si="29"/>
        <v>0</v>
      </c>
      <c r="BL202" s="14" t="s">
        <v>84</v>
      </c>
      <c r="BM202" s="184" t="s">
        <v>3896</v>
      </c>
    </row>
    <row r="203" spans="1:65" s="2" customFormat="1" ht="24.2" customHeight="1">
      <c r="A203" s="31"/>
      <c r="B203" s="32"/>
      <c r="C203" s="186" t="s">
        <v>461</v>
      </c>
      <c r="D203" s="186" t="s">
        <v>597</v>
      </c>
      <c r="E203" s="187" t="s">
        <v>1765</v>
      </c>
      <c r="F203" s="188" t="s">
        <v>1766</v>
      </c>
      <c r="G203" s="189" t="s">
        <v>212</v>
      </c>
      <c r="H203" s="190">
        <v>645</v>
      </c>
      <c r="I203" s="191"/>
      <c r="J203" s="192">
        <f t="shared" si="20"/>
        <v>0</v>
      </c>
      <c r="K203" s="188" t="s">
        <v>167</v>
      </c>
      <c r="L203" s="36"/>
      <c r="M203" s="193" t="s">
        <v>1</v>
      </c>
      <c r="N203" s="194" t="s">
        <v>42</v>
      </c>
      <c r="O203" s="68"/>
      <c r="P203" s="182">
        <f t="shared" si="21"/>
        <v>0</v>
      </c>
      <c r="Q203" s="182">
        <v>0</v>
      </c>
      <c r="R203" s="182">
        <f t="shared" si="22"/>
        <v>0</v>
      </c>
      <c r="S203" s="182">
        <v>0</v>
      </c>
      <c r="T203" s="183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84</v>
      </c>
      <c r="AT203" s="184" t="s">
        <v>597</v>
      </c>
      <c r="AU203" s="184" t="s">
        <v>77</v>
      </c>
      <c r="AY203" s="14" t="s">
        <v>168</v>
      </c>
      <c r="BE203" s="185">
        <f t="shared" si="24"/>
        <v>0</v>
      </c>
      <c r="BF203" s="185">
        <f t="shared" si="25"/>
        <v>0</v>
      </c>
      <c r="BG203" s="185">
        <f t="shared" si="26"/>
        <v>0</v>
      </c>
      <c r="BH203" s="185">
        <f t="shared" si="27"/>
        <v>0</v>
      </c>
      <c r="BI203" s="185">
        <f t="shared" si="28"/>
        <v>0</v>
      </c>
      <c r="BJ203" s="14" t="s">
        <v>84</v>
      </c>
      <c r="BK203" s="185">
        <f t="shared" si="29"/>
        <v>0</v>
      </c>
      <c r="BL203" s="14" t="s">
        <v>84</v>
      </c>
      <c r="BM203" s="184" t="s">
        <v>3897</v>
      </c>
    </row>
    <row r="204" spans="1:65" s="2" customFormat="1" ht="37.9" customHeight="1">
      <c r="A204" s="31"/>
      <c r="B204" s="32"/>
      <c r="C204" s="186" t="s">
        <v>1852</v>
      </c>
      <c r="D204" s="186" t="s">
        <v>597</v>
      </c>
      <c r="E204" s="187" t="s">
        <v>1845</v>
      </c>
      <c r="F204" s="188" t="s">
        <v>1846</v>
      </c>
      <c r="G204" s="189" t="s">
        <v>166</v>
      </c>
      <c r="H204" s="190">
        <v>1</v>
      </c>
      <c r="I204" s="191"/>
      <c r="J204" s="192">
        <f t="shared" si="20"/>
        <v>0</v>
      </c>
      <c r="K204" s="188" t="s">
        <v>167</v>
      </c>
      <c r="L204" s="36"/>
      <c r="M204" s="193" t="s">
        <v>1</v>
      </c>
      <c r="N204" s="194" t="s">
        <v>42</v>
      </c>
      <c r="O204" s="68"/>
      <c r="P204" s="182">
        <f t="shared" si="21"/>
        <v>0</v>
      </c>
      <c r="Q204" s="182">
        <v>0</v>
      </c>
      <c r="R204" s="182">
        <f t="shared" si="22"/>
        <v>0</v>
      </c>
      <c r="S204" s="182">
        <v>0</v>
      </c>
      <c r="T204" s="183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4" t="s">
        <v>84</v>
      </c>
      <c r="AT204" s="184" t="s">
        <v>597</v>
      </c>
      <c r="AU204" s="184" t="s">
        <v>77</v>
      </c>
      <c r="AY204" s="14" t="s">
        <v>168</v>
      </c>
      <c r="BE204" s="185">
        <f t="shared" si="24"/>
        <v>0</v>
      </c>
      <c r="BF204" s="185">
        <f t="shared" si="25"/>
        <v>0</v>
      </c>
      <c r="BG204" s="185">
        <f t="shared" si="26"/>
        <v>0</v>
      </c>
      <c r="BH204" s="185">
        <f t="shared" si="27"/>
        <v>0</v>
      </c>
      <c r="BI204" s="185">
        <f t="shared" si="28"/>
        <v>0</v>
      </c>
      <c r="BJ204" s="14" t="s">
        <v>84</v>
      </c>
      <c r="BK204" s="185">
        <f t="shared" si="29"/>
        <v>0</v>
      </c>
      <c r="BL204" s="14" t="s">
        <v>84</v>
      </c>
      <c r="BM204" s="184" t="s">
        <v>3898</v>
      </c>
    </row>
    <row r="205" spans="1:65" s="2" customFormat="1" ht="49.15" customHeight="1">
      <c r="A205" s="31"/>
      <c r="B205" s="32"/>
      <c r="C205" s="172" t="s">
        <v>2830</v>
      </c>
      <c r="D205" s="172" t="s">
        <v>163</v>
      </c>
      <c r="E205" s="173" t="s">
        <v>1879</v>
      </c>
      <c r="F205" s="174" t="s">
        <v>1880</v>
      </c>
      <c r="G205" s="175" t="s">
        <v>166</v>
      </c>
      <c r="H205" s="176">
        <v>1</v>
      </c>
      <c r="I205" s="177"/>
      <c r="J205" s="178">
        <f t="shared" si="20"/>
        <v>0</v>
      </c>
      <c r="K205" s="174" t="s">
        <v>1</v>
      </c>
      <c r="L205" s="179"/>
      <c r="M205" s="180" t="s">
        <v>1</v>
      </c>
      <c r="N205" s="181" t="s">
        <v>42</v>
      </c>
      <c r="O205" s="68"/>
      <c r="P205" s="182">
        <f t="shared" si="21"/>
        <v>0</v>
      </c>
      <c r="Q205" s="182">
        <v>0</v>
      </c>
      <c r="R205" s="182">
        <f t="shared" si="22"/>
        <v>0</v>
      </c>
      <c r="S205" s="182">
        <v>0</v>
      </c>
      <c r="T205" s="183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213</v>
      </c>
      <c r="AT205" s="184" t="s">
        <v>163</v>
      </c>
      <c r="AU205" s="184" t="s">
        <v>77</v>
      </c>
      <c r="AY205" s="14" t="s">
        <v>168</v>
      </c>
      <c r="BE205" s="185">
        <f t="shared" si="24"/>
        <v>0</v>
      </c>
      <c r="BF205" s="185">
        <f t="shared" si="25"/>
        <v>0</v>
      </c>
      <c r="BG205" s="185">
        <f t="shared" si="26"/>
        <v>0</v>
      </c>
      <c r="BH205" s="185">
        <f t="shared" si="27"/>
        <v>0</v>
      </c>
      <c r="BI205" s="185">
        <f t="shared" si="28"/>
        <v>0</v>
      </c>
      <c r="BJ205" s="14" t="s">
        <v>84</v>
      </c>
      <c r="BK205" s="185">
        <f t="shared" si="29"/>
        <v>0</v>
      </c>
      <c r="BL205" s="14" t="s">
        <v>213</v>
      </c>
      <c r="BM205" s="184" t="s">
        <v>3899</v>
      </c>
    </row>
    <row r="206" spans="1:65" s="2" customFormat="1" ht="49.15" customHeight="1">
      <c r="A206" s="31"/>
      <c r="B206" s="32"/>
      <c r="C206" s="186" t="s">
        <v>2834</v>
      </c>
      <c r="D206" s="186" t="s">
        <v>597</v>
      </c>
      <c r="E206" s="187" t="s">
        <v>1882</v>
      </c>
      <c r="F206" s="188" t="s">
        <v>1883</v>
      </c>
      <c r="G206" s="189" t="s">
        <v>166</v>
      </c>
      <c r="H206" s="190">
        <v>1</v>
      </c>
      <c r="I206" s="191"/>
      <c r="J206" s="192">
        <f t="shared" si="20"/>
        <v>0</v>
      </c>
      <c r="K206" s="188" t="s">
        <v>167</v>
      </c>
      <c r="L206" s="36"/>
      <c r="M206" s="193" t="s">
        <v>1</v>
      </c>
      <c r="N206" s="194" t="s">
        <v>42</v>
      </c>
      <c r="O206" s="68"/>
      <c r="P206" s="182">
        <f t="shared" si="21"/>
        <v>0</v>
      </c>
      <c r="Q206" s="182">
        <v>0</v>
      </c>
      <c r="R206" s="182">
        <f t="shared" si="22"/>
        <v>0</v>
      </c>
      <c r="S206" s="182">
        <v>0</v>
      </c>
      <c r="T206" s="183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84</v>
      </c>
      <c r="AT206" s="184" t="s">
        <v>597</v>
      </c>
      <c r="AU206" s="184" t="s">
        <v>77</v>
      </c>
      <c r="AY206" s="14" t="s">
        <v>168</v>
      </c>
      <c r="BE206" s="185">
        <f t="shared" si="24"/>
        <v>0</v>
      </c>
      <c r="BF206" s="185">
        <f t="shared" si="25"/>
        <v>0</v>
      </c>
      <c r="BG206" s="185">
        <f t="shared" si="26"/>
        <v>0</v>
      </c>
      <c r="BH206" s="185">
        <f t="shared" si="27"/>
        <v>0</v>
      </c>
      <c r="BI206" s="185">
        <f t="shared" si="28"/>
        <v>0</v>
      </c>
      <c r="BJ206" s="14" t="s">
        <v>84</v>
      </c>
      <c r="BK206" s="185">
        <f t="shared" si="29"/>
        <v>0</v>
      </c>
      <c r="BL206" s="14" t="s">
        <v>84</v>
      </c>
      <c r="BM206" s="184" t="s">
        <v>3900</v>
      </c>
    </row>
    <row r="207" spans="1:65" s="2" customFormat="1" ht="24.2" customHeight="1">
      <c r="A207" s="31"/>
      <c r="B207" s="32"/>
      <c r="C207" s="172" t="s">
        <v>1859</v>
      </c>
      <c r="D207" s="172" t="s">
        <v>163</v>
      </c>
      <c r="E207" s="173" t="s">
        <v>1885</v>
      </c>
      <c r="F207" s="174" t="s">
        <v>1886</v>
      </c>
      <c r="G207" s="175" t="s">
        <v>166</v>
      </c>
      <c r="H207" s="176">
        <v>1</v>
      </c>
      <c r="I207" s="177"/>
      <c r="J207" s="178">
        <f t="shared" si="20"/>
        <v>0</v>
      </c>
      <c r="K207" s="174" t="s">
        <v>167</v>
      </c>
      <c r="L207" s="179"/>
      <c r="M207" s="180" t="s">
        <v>1</v>
      </c>
      <c r="N207" s="181" t="s">
        <v>42</v>
      </c>
      <c r="O207" s="68"/>
      <c r="P207" s="182">
        <f t="shared" si="21"/>
        <v>0</v>
      </c>
      <c r="Q207" s="182">
        <v>0</v>
      </c>
      <c r="R207" s="182">
        <f t="shared" si="22"/>
        <v>0</v>
      </c>
      <c r="S207" s="182">
        <v>0</v>
      </c>
      <c r="T207" s="183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213</v>
      </c>
      <c r="AT207" s="184" t="s">
        <v>163</v>
      </c>
      <c r="AU207" s="184" t="s">
        <v>77</v>
      </c>
      <c r="AY207" s="14" t="s">
        <v>168</v>
      </c>
      <c r="BE207" s="185">
        <f t="shared" si="24"/>
        <v>0</v>
      </c>
      <c r="BF207" s="185">
        <f t="shared" si="25"/>
        <v>0</v>
      </c>
      <c r="BG207" s="185">
        <f t="shared" si="26"/>
        <v>0</v>
      </c>
      <c r="BH207" s="185">
        <f t="shared" si="27"/>
        <v>0</v>
      </c>
      <c r="BI207" s="185">
        <f t="shared" si="28"/>
        <v>0</v>
      </c>
      <c r="BJ207" s="14" t="s">
        <v>84</v>
      </c>
      <c r="BK207" s="185">
        <f t="shared" si="29"/>
        <v>0</v>
      </c>
      <c r="BL207" s="14" t="s">
        <v>213</v>
      </c>
      <c r="BM207" s="184" t="s">
        <v>3901</v>
      </c>
    </row>
    <row r="208" spans="1:65" s="2" customFormat="1" ht="24.2" customHeight="1">
      <c r="A208" s="31"/>
      <c r="B208" s="32"/>
      <c r="C208" s="172" t="s">
        <v>501</v>
      </c>
      <c r="D208" s="172" t="s">
        <v>163</v>
      </c>
      <c r="E208" s="173" t="s">
        <v>1888</v>
      </c>
      <c r="F208" s="174" t="s">
        <v>1889</v>
      </c>
      <c r="G208" s="175" t="s">
        <v>166</v>
      </c>
      <c r="H208" s="176">
        <v>1</v>
      </c>
      <c r="I208" s="177"/>
      <c r="J208" s="178">
        <f t="shared" si="20"/>
        <v>0</v>
      </c>
      <c r="K208" s="174" t="s">
        <v>167</v>
      </c>
      <c r="L208" s="179"/>
      <c r="M208" s="180" t="s">
        <v>1</v>
      </c>
      <c r="N208" s="181" t="s">
        <v>42</v>
      </c>
      <c r="O208" s="68"/>
      <c r="P208" s="182">
        <f t="shared" si="21"/>
        <v>0</v>
      </c>
      <c r="Q208" s="182">
        <v>0</v>
      </c>
      <c r="R208" s="182">
        <f t="shared" si="22"/>
        <v>0</v>
      </c>
      <c r="S208" s="182">
        <v>0</v>
      </c>
      <c r="T208" s="183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213</v>
      </c>
      <c r="AT208" s="184" t="s">
        <v>163</v>
      </c>
      <c r="AU208" s="184" t="s">
        <v>77</v>
      </c>
      <c r="AY208" s="14" t="s">
        <v>168</v>
      </c>
      <c r="BE208" s="185">
        <f t="shared" si="24"/>
        <v>0</v>
      </c>
      <c r="BF208" s="185">
        <f t="shared" si="25"/>
        <v>0</v>
      </c>
      <c r="BG208" s="185">
        <f t="shared" si="26"/>
        <v>0</v>
      </c>
      <c r="BH208" s="185">
        <f t="shared" si="27"/>
        <v>0</v>
      </c>
      <c r="BI208" s="185">
        <f t="shared" si="28"/>
        <v>0</v>
      </c>
      <c r="BJ208" s="14" t="s">
        <v>84</v>
      </c>
      <c r="BK208" s="185">
        <f t="shared" si="29"/>
        <v>0</v>
      </c>
      <c r="BL208" s="14" t="s">
        <v>213</v>
      </c>
      <c r="BM208" s="184" t="s">
        <v>3902</v>
      </c>
    </row>
    <row r="209" spans="1:65" s="2" customFormat="1" ht="24.2" customHeight="1">
      <c r="A209" s="31"/>
      <c r="B209" s="32"/>
      <c r="C209" s="186" t="s">
        <v>533</v>
      </c>
      <c r="D209" s="186" t="s">
        <v>597</v>
      </c>
      <c r="E209" s="187" t="s">
        <v>1915</v>
      </c>
      <c r="F209" s="188" t="s">
        <v>1916</v>
      </c>
      <c r="G209" s="189" t="s">
        <v>166</v>
      </c>
      <c r="H209" s="190">
        <v>1</v>
      </c>
      <c r="I209" s="191"/>
      <c r="J209" s="192">
        <f t="shared" si="20"/>
        <v>0</v>
      </c>
      <c r="K209" s="188" t="s">
        <v>167</v>
      </c>
      <c r="L209" s="36"/>
      <c r="M209" s="193" t="s">
        <v>1</v>
      </c>
      <c r="N209" s="194" t="s">
        <v>42</v>
      </c>
      <c r="O209" s="68"/>
      <c r="P209" s="182">
        <f t="shared" si="21"/>
        <v>0</v>
      </c>
      <c r="Q209" s="182">
        <v>0</v>
      </c>
      <c r="R209" s="182">
        <f t="shared" si="22"/>
        <v>0</v>
      </c>
      <c r="S209" s="182">
        <v>0</v>
      </c>
      <c r="T209" s="183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4" t="s">
        <v>84</v>
      </c>
      <c r="AT209" s="184" t="s">
        <v>597</v>
      </c>
      <c r="AU209" s="184" t="s">
        <v>77</v>
      </c>
      <c r="AY209" s="14" t="s">
        <v>168</v>
      </c>
      <c r="BE209" s="185">
        <f t="shared" si="24"/>
        <v>0</v>
      </c>
      <c r="BF209" s="185">
        <f t="shared" si="25"/>
        <v>0</v>
      </c>
      <c r="BG209" s="185">
        <f t="shared" si="26"/>
        <v>0</v>
      </c>
      <c r="BH209" s="185">
        <f t="shared" si="27"/>
        <v>0</v>
      </c>
      <c r="BI209" s="185">
        <f t="shared" si="28"/>
        <v>0</v>
      </c>
      <c r="BJ209" s="14" t="s">
        <v>84</v>
      </c>
      <c r="BK209" s="185">
        <f t="shared" si="29"/>
        <v>0</v>
      </c>
      <c r="BL209" s="14" t="s">
        <v>84</v>
      </c>
      <c r="BM209" s="184" t="s">
        <v>3903</v>
      </c>
    </row>
    <row r="210" spans="1:65" s="2" customFormat="1" ht="24.2" customHeight="1">
      <c r="A210" s="31"/>
      <c r="B210" s="32"/>
      <c r="C210" s="186" t="s">
        <v>2844</v>
      </c>
      <c r="D210" s="186" t="s">
        <v>597</v>
      </c>
      <c r="E210" s="187" t="s">
        <v>1891</v>
      </c>
      <c r="F210" s="188" t="s">
        <v>1892</v>
      </c>
      <c r="G210" s="189" t="s">
        <v>166</v>
      </c>
      <c r="H210" s="190">
        <v>1</v>
      </c>
      <c r="I210" s="191"/>
      <c r="J210" s="192">
        <f t="shared" si="20"/>
        <v>0</v>
      </c>
      <c r="K210" s="188" t="s">
        <v>167</v>
      </c>
      <c r="L210" s="36"/>
      <c r="M210" s="193" t="s">
        <v>1</v>
      </c>
      <c r="N210" s="194" t="s">
        <v>42</v>
      </c>
      <c r="O210" s="68"/>
      <c r="P210" s="182">
        <f t="shared" si="21"/>
        <v>0</v>
      </c>
      <c r="Q210" s="182">
        <v>0</v>
      </c>
      <c r="R210" s="182">
        <f t="shared" si="22"/>
        <v>0</v>
      </c>
      <c r="S210" s="182">
        <v>0</v>
      </c>
      <c r="T210" s="183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84</v>
      </c>
      <c r="AT210" s="184" t="s">
        <v>597</v>
      </c>
      <c r="AU210" s="184" t="s">
        <v>77</v>
      </c>
      <c r="AY210" s="14" t="s">
        <v>168</v>
      </c>
      <c r="BE210" s="185">
        <f t="shared" si="24"/>
        <v>0</v>
      </c>
      <c r="BF210" s="185">
        <f t="shared" si="25"/>
        <v>0</v>
      </c>
      <c r="BG210" s="185">
        <f t="shared" si="26"/>
        <v>0</v>
      </c>
      <c r="BH210" s="185">
        <f t="shared" si="27"/>
        <v>0</v>
      </c>
      <c r="BI210" s="185">
        <f t="shared" si="28"/>
        <v>0</v>
      </c>
      <c r="BJ210" s="14" t="s">
        <v>84</v>
      </c>
      <c r="BK210" s="185">
        <f t="shared" si="29"/>
        <v>0</v>
      </c>
      <c r="BL210" s="14" t="s">
        <v>84</v>
      </c>
      <c r="BM210" s="184" t="s">
        <v>3904</v>
      </c>
    </row>
    <row r="211" spans="1:65" s="2" customFormat="1" ht="24.2" customHeight="1">
      <c r="A211" s="31"/>
      <c r="B211" s="32"/>
      <c r="C211" s="172" t="s">
        <v>505</v>
      </c>
      <c r="D211" s="172" t="s">
        <v>163</v>
      </c>
      <c r="E211" s="173" t="s">
        <v>1894</v>
      </c>
      <c r="F211" s="174" t="s">
        <v>1895</v>
      </c>
      <c r="G211" s="175" t="s">
        <v>166</v>
      </c>
      <c r="H211" s="176">
        <v>1</v>
      </c>
      <c r="I211" s="177"/>
      <c r="J211" s="178">
        <f t="shared" si="20"/>
        <v>0</v>
      </c>
      <c r="K211" s="174" t="s">
        <v>167</v>
      </c>
      <c r="L211" s="179"/>
      <c r="M211" s="180" t="s">
        <v>1</v>
      </c>
      <c r="N211" s="181" t="s">
        <v>42</v>
      </c>
      <c r="O211" s="68"/>
      <c r="P211" s="182">
        <f t="shared" si="21"/>
        <v>0</v>
      </c>
      <c r="Q211" s="182">
        <v>0</v>
      </c>
      <c r="R211" s="182">
        <f t="shared" si="22"/>
        <v>0</v>
      </c>
      <c r="S211" s="182">
        <v>0</v>
      </c>
      <c r="T211" s="183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4" t="s">
        <v>86</v>
      </c>
      <c r="AT211" s="184" t="s">
        <v>163</v>
      </c>
      <c r="AU211" s="184" t="s">
        <v>77</v>
      </c>
      <c r="AY211" s="14" t="s">
        <v>168</v>
      </c>
      <c r="BE211" s="185">
        <f t="shared" si="24"/>
        <v>0</v>
      </c>
      <c r="BF211" s="185">
        <f t="shared" si="25"/>
        <v>0</v>
      </c>
      <c r="BG211" s="185">
        <f t="shared" si="26"/>
        <v>0</v>
      </c>
      <c r="BH211" s="185">
        <f t="shared" si="27"/>
        <v>0</v>
      </c>
      <c r="BI211" s="185">
        <f t="shared" si="28"/>
        <v>0</v>
      </c>
      <c r="BJ211" s="14" t="s">
        <v>84</v>
      </c>
      <c r="BK211" s="185">
        <f t="shared" si="29"/>
        <v>0</v>
      </c>
      <c r="BL211" s="14" t="s">
        <v>84</v>
      </c>
      <c r="BM211" s="184" t="s">
        <v>3905</v>
      </c>
    </row>
    <row r="212" spans="1:65" s="2" customFormat="1" ht="37.9" customHeight="1">
      <c r="A212" s="31"/>
      <c r="B212" s="32"/>
      <c r="C212" s="172" t="s">
        <v>1869</v>
      </c>
      <c r="D212" s="172" t="s">
        <v>163</v>
      </c>
      <c r="E212" s="173" t="s">
        <v>1897</v>
      </c>
      <c r="F212" s="174" t="s">
        <v>1898</v>
      </c>
      <c r="G212" s="175" t="s">
        <v>166</v>
      </c>
      <c r="H212" s="176">
        <v>1</v>
      </c>
      <c r="I212" s="177"/>
      <c r="J212" s="178">
        <f t="shared" si="20"/>
        <v>0</v>
      </c>
      <c r="K212" s="174" t="s">
        <v>167</v>
      </c>
      <c r="L212" s="179"/>
      <c r="M212" s="180" t="s">
        <v>1</v>
      </c>
      <c r="N212" s="181" t="s">
        <v>42</v>
      </c>
      <c r="O212" s="68"/>
      <c r="P212" s="182">
        <f t="shared" si="21"/>
        <v>0</v>
      </c>
      <c r="Q212" s="182">
        <v>0</v>
      </c>
      <c r="R212" s="182">
        <f t="shared" si="22"/>
        <v>0</v>
      </c>
      <c r="S212" s="182">
        <v>0</v>
      </c>
      <c r="T212" s="183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4" t="s">
        <v>213</v>
      </c>
      <c r="AT212" s="184" t="s">
        <v>163</v>
      </c>
      <c r="AU212" s="184" t="s">
        <v>77</v>
      </c>
      <c r="AY212" s="14" t="s">
        <v>168</v>
      </c>
      <c r="BE212" s="185">
        <f t="shared" si="24"/>
        <v>0</v>
      </c>
      <c r="BF212" s="185">
        <f t="shared" si="25"/>
        <v>0</v>
      </c>
      <c r="BG212" s="185">
        <f t="shared" si="26"/>
        <v>0</v>
      </c>
      <c r="BH212" s="185">
        <f t="shared" si="27"/>
        <v>0</v>
      </c>
      <c r="BI212" s="185">
        <f t="shared" si="28"/>
        <v>0</v>
      </c>
      <c r="BJ212" s="14" t="s">
        <v>84</v>
      </c>
      <c r="BK212" s="185">
        <f t="shared" si="29"/>
        <v>0</v>
      </c>
      <c r="BL212" s="14" t="s">
        <v>213</v>
      </c>
      <c r="BM212" s="184" t="s">
        <v>3906</v>
      </c>
    </row>
    <row r="213" spans="1:65" s="2" customFormat="1" ht="24.2" customHeight="1">
      <c r="A213" s="31"/>
      <c r="B213" s="32"/>
      <c r="C213" s="172" t="s">
        <v>513</v>
      </c>
      <c r="D213" s="172" t="s">
        <v>163</v>
      </c>
      <c r="E213" s="173" t="s">
        <v>1900</v>
      </c>
      <c r="F213" s="174" t="s">
        <v>1901</v>
      </c>
      <c r="G213" s="175" t="s">
        <v>166</v>
      </c>
      <c r="H213" s="176">
        <v>1</v>
      </c>
      <c r="I213" s="177"/>
      <c r="J213" s="178">
        <f t="shared" si="20"/>
        <v>0</v>
      </c>
      <c r="K213" s="174" t="s">
        <v>167</v>
      </c>
      <c r="L213" s="179"/>
      <c r="M213" s="180" t="s">
        <v>1</v>
      </c>
      <c r="N213" s="181" t="s">
        <v>42</v>
      </c>
      <c r="O213" s="68"/>
      <c r="P213" s="182">
        <f t="shared" si="21"/>
        <v>0</v>
      </c>
      <c r="Q213" s="182">
        <v>0</v>
      </c>
      <c r="R213" s="182">
        <f t="shared" si="22"/>
        <v>0</v>
      </c>
      <c r="S213" s="182">
        <v>0</v>
      </c>
      <c r="T213" s="183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213</v>
      </c>
      <c r="AT213" s="184" t="s">
        <v>163</v>
      </c>
      <c r="AU213" s="184" t="s">
        <v>77</v>
      </c>
      <c r="AY213" s="14" t="s">
        <v>168</v>
      </c>
      <c r="BE213" s="185">
        <f t="shared" si="24"/>
        <v>0</v>
      </c>
      <c r="BF213" s="185">
        <f t="shared" si="25"/>
        <v>0</v>
      </c>
      <c r="BG213" s="185">
        <f t="shared" si="26"/>
        <v>0</v>
      </c>
      <c r="BH213" s="185">
        <f t="shared" si="27"/>
        <v>0</v>
      </c>
      <c r="BI213" s="185">
        <f t="shared" si="28"/>
        <v>0</v>
      </c>
      <c r="BJ213" s="14" t="s">
        <v>84</v>
      </c>
      <c r="BK213" s="185">
        <f t="shared" si="29"/>
        <v>0</v>
      </c>
      <c r="BL213" s="14" t="s">
        <v>213</v>
      </c>
      <c r="BM213" s="184" t="s">
        <v>3907</v>
      </c>
    </row>
    <row r="214" spans="1:65" s="2" customFormat="1" ht="24.2" customHeight="1">
      <c r="A214" s="31"/>
      <c r="B214" s="32"/>
      <c r="C214" s="186" t="s">
        <v>537</v>
      </c>
      <c r="D214" s="186" t="s">
        <v>597</v>
      </c>
      <c r="E214" s="187" t="s">
        <v>1919</v>
      </c>
      <c r="F214" s="188" t="s">
        <v>1920</v>
      </c>
      <c r="G214" s="189" t="s">
        <v>166</v>
      </c>
      <c r="H214" s="190">
        <v>1</v>
      </c>
      <c r="I214" s="191"/>
      <c r="J214" s="192">
        <f t="shared" ref="J214:J236" si="30">ROUND(I214*H214,2)</f>
        <v>0</v>
      </c>
      <c r="K214" s="188" t="s">
        <v>167</v>
      </c>
      <c r="L214" s="36"/>
      <c r="M214" s="193" t="s">
        <v>1</v>
      </c>
      <c r="N214" s="194" t="s">
        <v>42</v>
      </c>
      <c r="O214" s="68"/>
      <c r="P214" s="182">
        <f t="shared" ref="P214:P236" si="31">O214*H214</f>
        <v>0</v>
      </c>
      <c r="Q214" s="182">
        <v>0</v>
      </c>
      <c r="R214" s="182">
        <f t="shared" ref="R214:R236" si="32">Q214*H214</f>
        <v>0</v>
      </c>
      <c r="S214" s="182">
        <v>0</v>
      </c>
      <c r="T214" s="183">
        <f t="shared" ref="T214:T236" si="33"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84</v>
      </c>
      <c r="AT214" s="184" t="s">
        <v>597</v>
      </c>
      <c r="AU214" s="184" t="s">
        <v>77</v>
      </c>
      <c r="AY214" s="14" t="s">
        <v>168</v>
      </c>
      <c r="BE214" s="185">
        <f t="shared" ref="BE214:BE236" si="34">IF(N214="základní",J214,0)</f>
        <v>0</v>
      </c>
      <c r="BF214" s="185">
        <f t="shared" ref="BF214:BF236" si="35">IF(N214="snížená",J214,0)</f>
        <v>0</v>
      </c>
      <c r="BG214" s="185">
        <f t="shared" ref="BG214:BG236" si="36">IF(N214="zákl. přenesená",J214,0)</f>
        <v>0</v>
      </c>
      <c r="BH214" s="185">
        <f t="shared" ref="BH214:BH236" si="37">IF(N214="sníž. přenesená",J214,0)</f>
        <v>0</v>
      </c>
      <c r="BI214" s="185">
        <f t="shared" ref="BI214:BI236" si="38">IF(N214="nulová",J214,0)</f>
        <v>0</v>
      </c>
      <c r="BJ214" s="14" t="s">
        <v>84</v>
      </c>
      <c r="BK214" s="185">
        <f t="shared" ref="BK214:BK236" si="39">ROUND(I214*H214,2)</f>
        <v>0</v>
      </c>
      <c r="BL214" s="14" t="s">
        <v>84</v>
      </c>
      <c r="BM214" s="184" t="s">
        <v>3908</v>
      </c>
    </row>
    <row r="215" spans="1:65" s="2" customFormat="1" ht="37.9" customHeight="1">
      <c r="A215" s="31"/>
      <c r="B215" s="32"/>
      <c r="C215" s="172" t="s">
        <v>541</v>
      </c>
      <c r="D215" s="172" t="s">
        <v>163</v>
      </c>
      <c r="E215" s="173" t="s">
        <v>1922</v>
      </c>
      <c r="F215" s="174" t="s">
        <v>1923</v>
      </c>
      <c r="G215" s="175" t="s">
        <v>166</v>
      </c>
      <c r="H215" s="176">
        <v>8</v>
      </c>
      <c r="I215" s="177"/>
      <c r="J215" s="178">
        <f t="shared" si="30"/>
        <v>0</v>
      </c>
      <c r="K215" s="174" t="s">
        <v>167</v>
      </c>
      <c r="L215" s="179"/>
      <c r="M215" s="180" t="s">
        <v>1</v>
      </c>
      <c r="N215" s="181" t="s">
        <v>42</v>
      </c>
      <c r="O215" s="68"/>
      <c r="P215" s="182">
        <f t="shared" si="31"/>
        <v>0</v>
      </c>
      <c r="Q215" s="182">
        <v>0</v>
      </c>
      <c r="R215" s="182">
        <f t="shared" si="32"/>
        <v>0</v>
      </c>
      <c r="S215" s="182">
        <v>0</v>
      </c>
      <c r="T215" s="183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86</v>
      </c>
      <c r="AT215" s="184" t="s">
        <v>163</v>
      </c>
      <c r="AU215" s="184" t="s">
        <v>77</v>
      </c>
      <c r="AY215" s="14" t="s">
        <v>168</v>
      </c>
      <c r="BE215" s="185">
        <f t="shared" si="34"/>
        <v>0</v>
      </c>
      <c r="BF215" s="185">
        <f t="shared" si="35"/>
        <v>0</v>
      </c>
      <c r="BG215" s="185">
        <f t="shared" si="36"/>
        <v>0</v>
      </c>
      <c r="BH215" s="185">
        <f t="shared" si="37"/>
        <v>0</v>
      </c>
      <c r="BI215" s="185">
        <f t="shared" si="38"/>
        <v>0</v>
      </c>
      <c r="BJ215" s="14" t="s">
        <v>84</v>
      </c>
      <c r="BK215" s="185">
        <f t="shared" si="39"/>
        <v>0</v>
      </c>
      <c r="BL215" s="14" t="s">
        <v>84</v>
      </c>
      <c r="BM215" s="184" t="s">
        <v>3909</v>
      </c>
    </row>
    <row r="216" spans="1:65" s="2" customFormat="1" ht="24.2" customHeight="1">
      <c r="A216" s="31"/>
      <c r="B216" s="32"/>
      <c r="C216" s="186" t="s">
        <v>529</v>
      </c>
      <c r="D216" s="186" t="s">
        <v>597</v>
      </c>
      <c r="E216" s="187" t="s">
        <v>1912</v>
      </c>
      <c r="F216" s="188" t="s">
        <v>1913</v>
      </c>
      <c r="G216" s="189" t="s">
        <v>166</v>
      </c>
      <c r="H216" s="190">
        <v>1</v>
      </c>
      <c r="I216" s="191"/>
      <c r="J216" s="192">
        <f t="shared" si="30"/>
        <v>0</v>
      </c>
      <c r="K216" s="188" t="s">
        <v>167</v>
      </c>
      <c r="L216" s="36"/>
      <c r="M216" s="193" t="s">
        <v>1</v>
      </c>
      <c r="N216" s="194" t="s">
        <v>42</v>
      </c>
      <c r="O216" s="68"/>
      <c r="P216" s="182">
        <f t="shared" si="31"/>
        <v>0</v>
      </c>
      <c r="Q216" s="182">
        <v>0</v>
      </c>
      <c r="R216" s="182">
        <f t="shared" si="32"/>
        <v>0</v>
      </c>
      <c r="S216" s="182">
        <v>0</v>
      </c>
      <c r="T216" s="183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84</v>
      </c>
      <c r="AT216" s="184" t="s">
        <v>597</v>
      </c>
      <c r="AU216" s="184" t="s">
        <v>77</v>
      </c>
      <c r="AY216" s="14" t="s">
        <v>168</v>
      </c>
      <c r="BE216" s="185">
        <f t="shared" si="34"/>
        <v>0</v>
      </c>
      <c r="BF216" s="185">
        <f t="shared" si="35"/>
        <v>0</v>
      </c>
      <c r="BG216" s="185">
        <f t="shared" si="36"/>
        <v>0</v>
      </c>
      <c r="BH216" s="185">
        <f t="shared" si="37"/>
        <v>0</v>
      </c>
      <c r="BI216" s="185">
        <f t="shared" si="38"/>
        <v>0</v>
      </c>
      <c r="BJ216" s="14" t="s">
        <v>84</v>
      </c>
      <c r="BK216" s="185">
        <f t="shared" si="39"/>
        <v>0</v>
      </c>
      <c r="BL216" s="14" t="s">
        <v>84</v>
      </c>
      <c r="BM216" s="184" t="s">
        <v>3910</v>
      </c>
    </row>
    <row r="217" spans="1:65" s="2" customFormat="1" ht="24.2" customHeight="1">
      <c r="A217" s="31"/>
      <c r="B217" s="32"/>
      <c r="C217" s="186" t="s">
        <v>521</v>
      </c>
      <c r="D217" s="186" t="s">
        <v>597</v>
      </c>
      <c r="E217" s="187" t="s">
        <v>1906</v>
      </c>
      <c r="F217" s="188" t="s">
        <v>1907</v>
      </c>
      <c r="G217" s="189" t="s">
        <v>166</v>
      </c>
      <c r="H217" s="190">
        <v>1</v>
      </c>
      <c r="I217" s="191"/>
      <c r="J217" s="192">
        <f t="shared" si="30"/>
        <v>0</v>
      </c>
      <c r="K217" s="188" t="s">
        <v>167</v>
      </c>
      <c r="L217" s="36"/>
      <c r="M217" s="193" t="s">
        <v>1</v>
      </c>
      <c r="N217" s="194" t="s">
        <v>42</v>
      </c>
      <c r="O217" s="68"/>
      <c r="P217" s="182">
        <f t="shared" si="31"/>
        <v>0</v>
      </c>
      <c r="Q217" s="182">
        <v>0</v>
      </c>
      <c r="R217" s="182">
        <f t="shared" si="32"/>
        <v>0</v>
      </c>
      <c r="S217" s="182">
        <v>0</v>
      </c>
      <c r="T217" s="183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84</v>
      </c>
      <c r="AT217" s="184" t="s">
        <v>597</v>
      </c>
      <c r="AU217" s="184" t="s">
        <v>77</v>
      </c>
      <c r="AY217" s="14" t="s">
        <v>168</v>
      </c>
      <c r="BE217" s="185">
        <f t="shared" si="34"/>
        <v>0</v>
      </c>
      <c r="BF217" s="185">
        <f t="shared" si="35"/>
        <v>0</v>
      </c>
      <c r="BG217" s="185">
        <f t="shared" si="36"/>
        <v>0</v>
      </c>
      <c r="BH217" s="185">
        <f t="shared" si="37"/>
        <v>0</v>
      </c>
      <c r="BI217" s="185">
        <f t="shared" si="38"/>
        <v>0</v>
      </c>
      <c r="BJ217" s="14" t="s">
        <v>84</v>
      </c>
      <c r="BK217" s="185">
        <f t="shared" si="39"/>
        <v>0</v>
      </c>
      <c r="BL217" s="14" t="s">
        <v>84</v>
      </c>
      <c r="BM217" s="184" t="s">
        <v>3911</v>
      </c>
    </row>
    <row r="218" spans="1:65" s="2" customFormat="1" ht="37.9" customHeight="1">
      <c r="A218" s="31"/>
      <c r="B218" s="32"/>
      <c r="C218" s="172" t="s">
        <v>525</v>
      </c>
      <c r="D218" s="172" t="s">
        <v>163</v>
      </c>
      <c r="E218" s="173" t="s">
        <v>1909</v>
      </c>
      <c r="F218" s="174" t="s">
        <v>1910</v>
      </c>
      <c r="G218" s="175" t="s">
        <v>166</v>
      </c>
      <c r="H218" s="176">
        <v>1</v>
      </c>
      <c r="I218" s="177"/>
      <c r="J218" s="178">
        <f t="shared" si="30"/>
        <v>0</v>
      </c>
      <c r="K218" s="174" t="s">
        <v>167</v>
      </c>
      <c r="L218" s="179"/>
      <c r="M218" s="180" t="s">
        <v>1</v>
      </c>
      <c r="N218" s="181" t="s">
        <v>42</v>
      </c>
      <c r="O218" s="68"/>
      <c r="P218" s="182">
        <f t="shared" si="31"/>
        <v>0</v>
      </c>
      <c r="Q218" s="182">
        <v>0</v>
      </c>
      <c r="R218" s="182">
        <f t="shared" si="32"/>
        <v>0</v>
      </c>
      <c r="S218" s="182">
        <v>0</v>
      </c>
      <c r="T218" s="183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213</v>
      </c>
      <c r="AT218" s="184" t="s">
        <v>163</v>
      </c>
      <c r="AU218" s="184" t="s">
        <v>77</v>
      </c>
      <c r="AY218" s="14" t="s">
        <v>168</v>
      </c>
      <c r="BE218" s="185">
        <f t="shared" si="34"/>
        <v>0</v>
      </c>
      <c r="BF218" s="185">
        <f t="shared" si="35"/>
        <v>0</v>
      </c>
      <c r="BG218" s="185">
        <f t="shared" si="36"/>
        <v>0</v>
      </c>
      <c r="BH218" s="185">
        <f t="shared" si="37"/>
        <v>0</v>
      </c>
      <c r="BI218" s="185">
        <f t="shared" si="38"/>
        <v>0</v>
      </c>
      <c r="BJ218" s="14" t="s">
        <v>84</v>
      </c>
      <c r="BK218" s="185">
        <f t="shared" si="39"/>
        <v>0</v>
      </c>
      <c r="BL218" s="14" t="s">
        <v>213</v>
      </c>
      <c r="BM218" s="184" t="s">
        <v>3912</v>
      </c>
    </row>
    <row r="219" spans="1:65" s="2" customFormat="1" ht="24.2" customHeight="1">
      <c r="A219" s="31"/>
      <c r="B219" s="32"/>
      <c r="C219" s="186" t="s">
        <v>517</v>
      </c>
      <c r="D219" s="186" t="s">
        <v>597</v>
      </c>
      <c r="E219" s="187" t="s">
        <v>1903</v>
      </c>
      <c r="F219" s="188" t="s">
        <v>1904</v>
      </c>
      <c r="G219" s="189" t="s">
        <v>166</v>
      </c>
      <c r="H219" s="190">
        <v>1</v>
      </c>
      <c r="I219" s="191"/>
      <c r="J219" s="192">
        <f t="shared" si="30"/>
        <v>0</v>
      </c>
      <c r="K219" s="188" t="s">
        <v>167</v>
      </c>
      <c r="L219" s="36"/>
      <c r="M219" s="193" t="s">
        <v>1</v>
      </c>
      <c r="N219" s="194" t="s">
        <v>42</v>
      </c>
      <c r="O219" s="68"/>
      <c r="P219" s="182">
        <f t="shared" si="31"/>
        <v>0</v>
      </c>
      <c r="Q219" s="182">
        <v>0</v>
      </c>
      <c r="R219" s="182">
        <f t="shared" si="32"/>
        <v>0</v>
      </c>
      <c r="S219" s="182">
        <v>0</v>
      </c>
      <c r="T219" s="183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4" t="s">
        <v>84</v>
      </c>
      <c r="AT219" s="184" t="s">
        <v>597</v>
      </c>
      <c r="AU219" s="184" t="s">
        <v>77</v>
      </c>
      <c r="AY219" s="14" t="s">
        <v>168</v>
      </c>
      <c r="BE219" s="185">
        <f t="shared" si="34"/>
        <v>0</v>
      </c>
      <c r="BF219" s="185">
        <f t="shared" si="35"/>
        <v>0</v>
      </c>
      <c r="BG219" s="185">
        <f t="shared" si="36"/>
        <v>0</v>
      </c>
      <c r="BH219" s="185">
        <f t="shared" si="37"/>
        <v>0</v>
      </c>
      <c r="BI219" s="185">
        <f t="shared" si="38"/>
        <v>0</v>
      </c>
      <c r="BJ219" s="14" t="s">
        <v>84</v>
      </c>
      <c r="BK219" s="185">
        <f t="shared" si="39"/>
        <v>0</v>
      </c>
      <c r="BL219" s="14" t="s">
        <v>84</v>
      </c>
      <c r="BM219" s="184" t="s">
        <v>3913</v>
      </c>
    </row>
    <row r="220" spans="1:65" s="2" customFormat="1" ht="24.2" customHeight="1">
      <c r="A220" s="31"/>
      <c r="B220" s="32"/>
      <c r="C220" s="186" t="s">
        <v>286</v>
      </c>
      <c r="D220" s="186" t="s">
        <v>597</v>
      </c>
      <c r="E220" s="187" t="s">
        <v>1519</v>
      </c>
      <c r="F220" s="188" t="s">
        <v>1520</v>
      </c>
      <c r="G220" s="189" t="s">
        <v>166</v>
      </c>
      <c r="H220" s="190">
        <v>6</v>
      </c>
      <c r="I220" s="191"/>
      <c r="J220" s="192">
        <f t="shared" si="30"/>
        <v>0</v>
      </c>
      <c r="K220" s="188" t="s">
        <v>167</v>
      </c>
      <c r="L220" s="36"/>
      <c r="M220" s="193" t="s">
        <v>1</v>
      </c>
      <c r="N220" s="194" t="s">
        <v>42</v>
      </c>
      <c r="O220" s="68"/>
      <c r="P220" s="182">
        <f t="shared" si="31"/>
        <v>0</v>
      </c>
      <c r="Q220" s="182">
        <v>0</v>
      </c>
      <c r="R220" s="182">
        <f t="shared" si="32"/>
        <v>0</v>
      </c>
      <c r="S220" s="182">
        <v>0</v>
      </c>
      <c r="T220" s="183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4" t="s">
        <v>585</v>
      </c>
      <c r="AT220" s="184" t="s">
        <v>597</v>
      </c>
      <c r="AU220" s="184" t="s">
        <v>77</v>
      </c>
      <c r="AY220" s="14" t="s">
        <v>168</v>
      </c>
      <c r="BE220" s="185">
        <f t="shared" si="34"/>
        <v>0</v>
      </c>
      <c r="BF220" s="185">
        <f t="shared" si="35"/>
        <v>0</v>
      </c>
      <c r="BG220" s="185">
        <f t="shared" si="36"/>
        <v>0</v>
      </c>
      <c r="BH220" s="185">
        <f t="shared" si="37"/>
        <v>0</v>
      </c>
      <c r="BI220" s="185">
        <f t="shared" si="38"/>
        <v>0</v>
      </c>
      <c r="BJ220" s="14" t="s">
        <v>84</v>
      </c>
      <c r="BK220" s="185">
        <f t="shared" si="39"/>
        <v>0</v>
      </c>
      <c r="BL220" s="14" t="s">
        <v>585</v>
      </c>
      <c r="BM220" s="184" t="s">
        <v>3914</v>
      </c>
    </row>
    <row r="221" spans="1:65" s="2" customFormat="1" ht="24.2" customHeight="1">
      <c r="A221" s="31"/>
      <c r="B221" s="32"/>
      <c r="C221" s="186" t="s">
        <v>290</v>
      </c>
      <c r="D221" s="186" t="s">
        <v>597</v>
      </c>
      <c r="E221" s="187" t="s">
        <v>1522</v>
      </c>
      <c r="F221" s="188" t="s">
        <v>1523</v>
      </c>
      <c r="G221" s="189" t="s">
        <v>166</v>
      </c>
      <c r="H221" s="190">
        <v>6</v>
      </c>
      <c r="I221" s="191"/>
      <c r="J221" s="192">
        <f t="shared" si="30"/>
        <v>0</v>
      </c>
      <c r="K221" s="188" t="s">
        <v>167</v>
      </c>
      <c r="L221" s="36"/>
      <c r="M221" s="193" t="s">
        <v>1</v>
      </c>
      <c r="N221" s="194" t="s">
        <v>42</v>
      </c>
      <c r="O221" s="68"/>
      <c r="P221" s="182">
        <f t="shared" si="31"/>
        <v>0</v>
      </c>
      <c r="Q221" s="182">
        <v>0</v>
      </c>
      <c r="R221" s="182">
        <f t="shared" si="32"/>
        <v>0</v>
      </c>
      <c r="S221" s="182">
        <v>0</v>
      </c>
      <c r="T221" s="183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585</v>
      </c>
      <c r="AT221" s="184" t="s">
        <v>597</v>
      </c>
      <c r="AU221" s="184" t="s">
        <v>77</v>
      </c>
      <c r="AY221" s="14" t="s">
        <v>168</v>
      </c>
      <c r="BE221" s="185">
        <f t="shared" si="34"/>
        <v>0</v>
      </c>
      <c r="BF221" s="185">
        <f t="shared" si="35"/>
        <v>0</v>
      </c>
      <c r="BG221" s="185">
        <f t="shared" si="36"/>
        <v>0</v>
      </c>
      <c r="BH221" s="185">
        <f t="shared" si="37"/>
        <v>0</v>
      </c>
      <c r="BI221" s="185">
        <f t="shared" si="38"/>
        <v>0</v>
      </c>
      <c r="BJ221" s="14" t="s">
        <v>84</v>
      </c>
      <c r="BK221" s="185">
        <f t="shared" si="39"/>
        <v>0</v>
      </c>
      <c r="BL221" s="14" t="s">
        <v>585</v>
      </c>
      <c r="BM221" s="184" t="s">
        <v>3915</v>
      </c>
    </row>
    <row r="222" spans="1:65" s="2" customFormat="1" ht="24.2" customHeight="1">
      <c r="A222" s="31"/>
      <c r="B222" s="32"/>
      <c r="C222" s="186" t="s">
        <v>294</v>
      </c>
      <c r="D222" s="186" t="s">
        <v>597</v>
      </c>
      <c r="E222" s="187" t="s">
        <v>1525</v>
      </c>
      <c r="F222" s="188" t="s">
        <v>1526</v>
      </c>
      <c r="G222" s="189" t="s">
        <v>166</v>
      </c>
      <c r="H222" s="190">
        <v>6</v>
      </c>
      <c r="I222" s="191"/>
      <c r="J222" s="192">
        <f t="shared" si="30"/>
        <v>0</v>
      </c>
      <c r="K222" s="188" t="s">
        <v>167</v>
      </c>
      <c r="L222" s="36"/>
      <c r="M222" s="193" t="s">
        <v>1</v>
      </c>
      <c r="N222" s="194" t="s">
        <v>42</v>
      </c>
      <c r="O222" s="68"/>
      <c r="P222" s="182">
        <f t="shared" si="31"/>
        <v>0</v>
      </c>
      <c r="Q222" s="182">
        <v>0</v>
      </c>
      <c r="R222" s="182">
        <f t="shared" si="32"/>
        <v>0</v>
      </c>
      <c r="S222" s="182">
        <v>0</v>
      </c>
      <c r="T222" s="183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585</v>
      </c>
      <c r="AT222" s="184" t="s">
        <v>597</v>
      </c>
      <c r="AU222" s="184" t="s">
        <v>77</v>
      </c>
      <c r="AY222" s="14" t="s">
        <v>168</v>
      </c>
      <c r="BE222" s="185">
        <f t="shared" si="34"/>
        <v>0</v>
      </c>
      <c r="BF222" s="185">
        <f t="shared" si="35"/>
        <v>0</v>
      </c>
      <c r="BG222" s="185">
        <f t="shared" si="36"/>
        <v>0</v>
      </c>
      <c r="BH222" s="185">
        <f t="shared" si="37"/>
        <v>0</v>
      </c>
      <c r="BI222" s="185">
        <f t="shared" si="38"/>
        <v>0</v>
      </c>
      <c r="BJ222" s="14" t="s">
        <v>84</v>
      </c>
      <c r="BK222" s="185">
        <f t="shared" si="39"/>
        <v>0</v>
      </c>
      <c r="BL222" s="14" t="s">
        <v>585</v>
      </c>
      <c r="BM222" s="184" t="s">
        <v>3916</v>
      </c>
    </row>
    <row r="223" spans="1:65" s="2" customFormat="1" ht="24.2" customHeight="1">
      <c r="A223" s="31"/>
      <c r="B223" s="32"/>
      <c r="C223" s="186" t="s">
        <v>298</v>
      </c>
      <c r="D223" s="186" t="s">
        <v>597</v>
      </c>
      <c r="E223" s="187" t="s">
        <v>1529</v>
      </c>
      <c r="F223" s="188" t="s">
        <v>1530</v>
      </c>
      <c r="G223" s="189" t="s">
        <v>166</v>
      </c>
      <c r="H223" s="190">
        <v>6</v>
      </c>
      <c r="I223" s="191"/>
      <c r="J223" s="192">
        <f t="shared" si="30"/>
        <v>0</v>
      </c>
      <c r="K223" s="188" t="s">
        <v>167</v>
      </c>
      <c r="L223" s="36"/>
      <c r="M223" s="193" t="s">
        <v>1</v>
      </c>
      <c r="N223" s="194" t="s">
        <v>42</v>
      </c>
      <c r="O223" s="68"/>
      <c r="P223" s="182">
        <f t="shared" si="31"/>
        <v>0</v>
      </c>
      <c r="Q223" s="182">
        <v>0</v>
      </c>
      <c r="R223" s="182">
        <f t="shared" si="32"/>
        <v>0</v>
      </c>
      <c r="S223" s="182">
        <v>0</v>
      </c>
      <c r="T223" s="183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585</v>
      </c>
      <c r="AT223" s="184" t="s">
        <v>597</v>
      </c>
      <c r="AU223" s="184" t="s">
        <v>77</v>
      </c>
      <c r="AY223" s="14" t="s">
        <v>168</v>
      </c>
      <c r="BE223" s="185">
        <f t="shared" si="34"/>
        <v>0</v>
      </c>
      <c r="BF223" s="185">
        <f t="shared" si="35"/>
        <v>0</v>
      </c>
      <c r="BG223" s="185">
        <f t="shared" si="36"/>
        <v>0</v>
      </c>
      <c r="BH223" s="185">
        <f t="shared" si="37"/>
        <v>0</v>
      </c>
      <c r="BI223" s="185">
        <f t="shared" si="38"/>
        <v>0</v>
      </c>
      <c r="BJ223" s="14" t="s">
        <v>84</v>
      </c>
      <c r="BK223" s="185">
        <f t="shared" si="39"/>
        <v>0</v>
      </c>
      <c r="BL223" s="14" t="s">
        <v>585</v>
      </c>
      <c r="BM223" s="184" t="s">
        <v>3917</v>
      </c>
    </row>
    <row r="224" spans="1:65" s="2" customFormat="1" ht="24.2" customHeight="1">
      <c r="A224" s="31"/>
      <c r="B224" s="32"/>
      <c r="C224" s="186" t="s">
        <v>302</v>
      </c>
      <c r="D224" s="186" t="s">
        <v>597</v>
      </c>
      <c r="E224" s="187" t="s">
        <v>1533</v>
      </c>
      <c r="F224" s="188" t="s">
        <v>1534</v>
      </c>
      <c r="G224" s="189" t="s">
        <v>166</v>
      </c>
      <c r="H224" s="190">
        <v>6</v>
      </c>
      <c r="I224" s="191"/>
      <c r="J224" s="192">
        <f t="shared" si="30"/>
        <v>0</v>
      </c>
      <c r="K224" s="188" t="s">
        <v>167</v>
      </c>
      <c r="L224" s="36"/>
      <c r="M224" s="193" t="s">
        <v>1</v>
      </c>
      <c r="N224" s="194" t="s">
        <v>42</v>
      </c>
      <c r="O224" s="68"/>
      <c r="P224" s="182">
        <f t="shared" si="31"/>
        <v>0</v>
      </c>
      <c r="Q224" s="182">
        <v>0</v>
      </c>
      <c r="R224" s="182">
        <f t="shared" si="32"/>
        <v>0</v>
      </c>
      <c r="S224" s="182">
        <v>0</v>
      </c>
      <c r="T224" s="183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4" t="s">
        <v>585</v>
      </c>
      <c r="AT224" s="184" t="s">
        <v>597</v>
      </c>
      <c r="AU224" s="184" t="s">
        <v>77</v>
      </c>
      <c r="AY224" s="14" t="s">
        <v>168</v>
      </c>
      <c r="BE224" s="185">
        <f t="shared" si="34"/>
        <v>0</v>
      </c>
      <c r="BF224" s="185">
        <f t="shared" si="35"/>
        <v>0</v>
      </c>
      <c r="BG224" s="185">
        <f t="shared" si="36"/>
        <v>0</v>
      </c>
      <c r="BH224" s="185">
        <f t="shared" si="37"/>
        <v>0</v>
      </c>
      <c r="BI224" s="185">
        <f t="shared" si="38"/>
        <v>0</v>
      </c>
      <c r="BJ224" s="14" t="s">
        <v>84</v>
      </c>
      <c r="BK224" s="185">
        <f t="shared" si="39"/>
        <v>0</v>
      </c>
      <c r="BL224" s="14" t="s">
        <v>585</v>
      </c>
      <c r="BM224" s="184" t="s">
        <v>3918</v>
      </c>
    </row>
    <row r="225" spans="1:65" s="2" customFormat="1" ht="24.2" customHeight="1">
      <c r="A225" s="31"/>
      <c r="B225" s="32"/>
      <c r="C225" s="186" t="s">
        <v>306</v>
      </c>
      <c r="D225" s="186" t="s">
        <v>597</v>
      </c>
      <c r="E225" s="187" t="s">
        <v>1537</v>
      </c>
      <c r="F225" s="188" t="s">
        <v>1538</v>
      </c>
      <c r="G225" s="189" t="s">
        <v>166</v>
      </c>
      <c r="H225" s="190">
        <v>1</v>
      </c>
      <c r="I225" s="191"/>
      <c r="J225" s="192">
        <f t="shared" si="30"/>
        <v>0</v>
      </c>
      <c r="K225" s="188" t="s">
        <v>167</v>
      </c>
      <c r="L225" s="36"/>
      <c r="M225" s="193" t="s">
        <v>1</v>
      </c>
      <c r="N225" s="194" t="s">
        <v>42</v>
      </c>
      <c r="O225" s="68"/>
      <c r="P225" s="182">
        <f t="shared" si="31"/>
        <v>0</v>
      </c>
      <c r="Q225" s="182">
        <v>0</v>
      </c>
      <c r="R225" s="182">
        <f t="shared" si="32"/>
        <v>0</v>
      </c>
      <c r="S225" s="182">
        <v>0</v>
      </c>
      <c r="T225" s="183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585</v>
      </c>
      <c r="AT225" s="184" t="s">
        <v>597</v>
      </c>
      <c r="AU225" s="184" t="s">
        <v>77</v>
      </c>
      <c r="AY225" s="14" t="s">
        <v>168</v>
      </c>
      <c r="BE225" s="185">
        <f t="shared" si="34"/>
        <v>0</v>
      </c>
      <c r="BF225" s="185">
        <f t="shared" si="35"/>
        <v>0</v>
      </c>
      <c r="BG225" s="185">
        <f t="shared" si="36"/>
        <v>0</v>
      </c>
      <c r="BH225" s="185">
        <f t="shared" si="37"/>
        <v>0</v>
      </c>
      <c r="BI225" s="185">
        <f t="shared" si="38"/>
        <v>0</v>
      </c>
      <c r="BJ225" s="14" t="s">
        <v>84</v>
      </c>
      <c r="BK225" s="185">
        <f t="shared" si="39"/>
        <v>0</v>
      </c>
      <c r="BL225" s="14" t="s">
        <v>585</v>
      </c>
      <c r="BM225" s="184" t="s">
        <v>3919</v>
      </c>
    </row>
    <row r="226" spans="1:65" s="2" customFormat="1" ht="49.15" customHeight="1">
      <c r="A226" s="31"/>
      <c r="B226" s="32"/>
      <c r="C226" s="172" t="s">
        <v>310</v>
      </c>
      <c r="D226" s="172" t="s">
        <v>163</v>
      </c>
      <c r="E226" s="173" t="s">
        <v>1546</v>
      </c>
      <c r="F226" s="174" t="s">
        <v>1547</v>
      </c>
      <c r="G226" s="175" t="s">
        <v>212</v>
      </c>
      <c r="H226" s="176">
        <v>7</v>
      </c>
      <c r="I226" s="177"/>
      <c r="J226" s="178">
        <f t="shared" si="30"/>
        <v>0</v>
      </c>
      <c r="K226" s="174" t="s">
        <v>167</v>
      </c>
      <c r="L226" s="179"/>
      <c r="M226" s="180" t="s">
        <v>1</v>
      </c>
      <c r="N226" s="181" t="s">
        <v>42</v>
      </c>
      <c r="O226" s="68"/>
      <c r="P226" s="182">
        <f t="shared" si="31"/>
        <v>0</v>
      </c>
      <c r="Q226" s="182">
        <v>0</v>
      </c>
      <c r="R226" s="182">
        <f t="shared" si="32"/>
        <v>0</v>
      </c>
      <c r="S226" s="182">
        <v>0</v>
      </c>
      <c r="T226" s="183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213</v>
      </c>
      <c r="AT226" s="184" t="s">
        <v>163</v>
      </c>
      <c r="AU226" s="184" t="s">
        <v>77</v>
      </c>
      <c r="AY226" s="14" t="s">
        <v>168</v>
      </c>
      <c r="BE226" s="185">
        <f t="shared" si="34"/>
        <v>0</v>
      </c>
      <c r="BF226" s="185">
        <f t="shared" si="35"/>
        <v>0</v>
      </c>
      <c r="BG226" s="185">
        <f t="shared" si="36"/>
        <v>0</v>
      </c>
      <c r="BH226" s="185">
        <f t="shared" si="37"/>
        <v>0</v>
      </c>
      <c r="BI226" s="185">
        <f t="shared" si="38"/>
        <v>0</v>
      </c>
      <c r="BJ226" s="14" t="s">
        <v>84</v>
      </c>
      <c r="BK226" s="185">
        <f t="shared" si="39"/>
        <v>0</v>
      </c>
      <c r="BL226" s="14" t="s">
        <v>213</v>
      </c>
      <c r="BM226" s="184" t="s">
        <v>3920</v>
      </c>
    </row>
    <row r="227" spans="1:65" s="2" customFormat="1" ht="24.2" customHeight="1">
      <c r="A227" s="31"/>
      <c r="B227" s="32"/>
      <c r="C227" s="172" t="s">
        <v>314</v>
      </c>
      <c r="D227" s="172" t="s">
        <v>163</v>
      </c>
      <c r="E227" s="173" t="s">
        <v>1549</v>
      </c>
      <c r="F227" s="174" t="s">
        <v>1550</v>
      </c>
      <c r="G227" s="175" t="s">
        <v>166</v>
      </c>
      <c r="H227" s="176">
        <v>7</v>
      </c>
      <c r="I227" s="177"/>
      <c r="J227" s="178">
        <f t="shared" si="30"/>
        <v>0</v>
      </c>
      <c r="K227" s="174" t="s">
        <v>167</v>
      </c>
      <c r="L227" s="179"/>
      <c r="M227" s="180" t="s">
        <v>1</v>
      </c>
      <c r="N227" s="181" t="s">
        <v>42</v>
      </c>
      <c r="O227" s="68"/>
      <c r="P227" s="182">
        <f t="shared" si="31"/>
        <v>0</v>
      </c>
      <c r="Q227" s="182">
        <v>0</v>
      </c>
      <c r="R227" s="182">
        <f t="shared" si="32"/>
        <v>0</v>
      </c>
      <c r="S227" s="182">
        <v>0</v>
      </c>
      <c r="T227" s="183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213</v>
      </c>
      <c r="AT227" s="184" t="s">
        <v>163</v>
      </c>
      <c r="AU227" s="184" t="s">
        <v>77</v>
      </c>
      <c r="AY227" s="14" t="s">
        <v>168</v>
      </c>
      <c r="BE227" s="185">
        <f t="shared" si="34"/>
        <v>0</v>
      </c>
      <c r="BF227" s="185">
        <f t="shared" si="35"/>
        <v>0</v>
      </c>
      <c r="BG227" s="185">
        <f t="shared" si="36"/>
        <v>0</v>
      </c>
      <c r="BH227" s="185">
        <f t="shared" si="37"/>
        <v>0</v>
      </c>
      <c r="BI227" s="185">
        <f t="shared" si="38"/>
        <v>0</v>
      </c>
      <c r="BJ227" s="14" t="s">
        <v>84</v>
      </c>
      <c r="BK227" s="185">
        <f t="shared" si="39"/>
        <v>0</v>
      </c>
      <c r="BL227" s="14" t="s">
        <v>213</v>
      </c>
      <c r="BM227" s="184" t="s">
        <v>3921</v>
      </c>
    </row>
    <row r="228" spans="1:65" s="2" customFormat="1" ht="24.2" customHeight="1">
      <c r="A228" s="31"/>
      <c r="B228" s="32"/>
      <c r="C228" s="186" t="s">
        <v>465</v>
      </c>
      <c r="D228" s="186" t="s">
        <v>597</v>
      </c>
      <c r="E228" s="187" t="s">
        <v>1768</v>
      </c>
      <c r="F228" s="188" t="s">
        <v>1769</v>
      </c>
      <c r="G228" s="189" t="s">
        <v>166</v>
      </c>
      <c r="H228" s="190">
        <v>1</v>
      </c>
      <c r="I228" s="191"/>
      <c r="J228" s="192">
        <f t="shared" si="30"/>
        <v>0</v>
      </c>
      <c r="K228" s="188" t="s">
        <v>1</v>
      </c>
      <c r="L228" s="36"/>
      <c r="M228" s="193" t="s">
        <v>1</v>
      </c>
      <c r="N228" s="194" t="s">
        <v>42</v>
      </c>
      <c r="O228" s="68"/>
      <c r="P228" s="182">
        <f t="shared" si="31"/>
        <v>0</v>
      </c>
      <c r="Q228" s="182">
        <v>0</v>
      </c>
      <c r="R228" s="182">
        <f t="shared" si="32"/>
        <v>0</v>
      </c>
      <c r="S228" s="182">
        <v>0</v>
      </c>
      <c r="T228" s="183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84</v>
      </c>
      <c r="AT228" s="184" t="s">
        <v>597</v>
      </c>
      <c r="AU228" s="184" t="s">
        <v>77</v>
      </c>
      <c r="AY228" s="14" t="s">
        <v>168</v>
      </c>
      <c r="BE228" s="185">
        <f t="shared" si="34"/>
        <v>0</v>
      </c>
      <c r="BF228" s="185">
        <f t="shared" si="35"/>
        <v>0</v>
      </c>
      <c r="BG228" s="185">
        <f t="shared" si="36"/>
        <v>0</v>
      </c>
      <c r="BH228" s="185">
        <f t="shared" si="37"/>
        <v>0</v>
      </c>
      <c r="BI228" s="185">
        <f t="shared" si="38"/>
        <v>0</v>
      </c>
      <c r="BJ228" s="14" t="s">
        <v>84</v>
      </c>
      <c r="BK228" s="185">
        <f t="shared" si="39"/>
        <v>0</v>
      </c>
      <c r="BL228" s="14" t="s">
        <v>84</v>
      </c>
      <c r="BM228" s="184" t="s">
        <v>3922</v>
      </c>
    </row>
    <row r="229" spans="1:65" s="2" customFormat="1" ht="24.2" customHeight="1">
      <c r="A229" s="31"/>
      <c r="B229" s="32"/>
      <c r="C229" s="186" t="s">
        <v>469</v>
      </c>
      <c r="D229" s="186" t="s">
        <v>597</v>
      </c>
      <c r="E229" s="187" t="s">
        <v>1771</v>
      </c>
      <c r="F229" s="188" t="s">
        <v>1772</v>
      </c>
      <c r="G229" s="189" t="s">
        <v>166</v>
      </c>
      <c r="H229" s="190">
        <v>8</v>
      </c>
      <c r="I229" s="191"/>
      <c r="J229" s="192">
        <f t="shared" si="30"/>
        <v>0</v>
      </c>
      <c r="K229" s="188" t="s">
        <v>1</v>
      </c>
      <c r="L229" s="36"/>
      <c r="M229" s="193" t="s">
        <v>1</v>
      </c>
      <c r="N229" s="194" t="s">
        <v>42</v>
      </c>
      <c r="O229" s="68"/>
      <c r="P229" s="182">
        <f t="shared" si="31"/>
        <v>0</v>
      </c>
      <c r="Q229" s="182">
        <v>0</v>
      </c>
      <c r="R229" s="182">
        <f t="shared" si="32"/>
        <v>0</v>
      </c>
      <c r="S229" s="182">
        <v>0</v>
      </c>
      <c r="T229" s="183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84</v>
      </c>
      <c r="AT229" s="184" t="s">
        <v>597</v>
      </c>
      <c r="AU229" s="184" t="s">
        <v>77</v>
      </c>
      <c r="AY229" s="14" t="s">
        <v>168</v>
      </c>
      <c r="BE229" s="185">
        <f t="shared" si="34"/>
        <v>0</v>
      </c>
      <c r="BF229" s="185">
        <f t="shared" si="35"/>
        <v>0</v>
      </c>
      <c r="BG229" s="185">
        <f t="shared" si="36"/>
        <v>0</v>
      </c>
      <c r="BH229" s="185">
        <f t="shared" si="37"/>
        <v>0</v>
      </c>
      <c r="BI229" s="185">
        <f t="shared" si="38"/>
        <v>0</v>
      </c>
      <c r="BJ229" s="14" t="s">
        <v>84</v>
      </c>
      <c r="BK229" s="185">
        <f t="shared" si="39"/>
        <v>0</v>
      </c>
      <c r="BL229" s="14" t="s">
        <v>84</v>
      </c>
      <c r="BM229" s="184" t="s">
        <v>3923</v>
      </c>
    </row>
    <row r="230" spans="1:65" s="2" customFormat="1" ht="14.45" customHeight="1">
      <c r="A230" s="31"/>
      <c r="B230" s="32"/>
      <c r="C230" s="186" t="s">
        <v>473</v>
      </c>
      <c r="D230" s="186" t="s">
        <v>597</v>
      </c>
      <c r="E230" s="187" t="s">
        <v>1775</v>
      </c>
      <c r="F230" s="188" t="s">
        <v>1776</v>
      </c>
      <c r="G230" s="189" t="s">
        <v>1724</v>
      </c>
      <c r="H230" s="190">
        <v>96</v>
      </c>
      <c r="I230" s="191"/>
      <c r="J230" s="192">
        <f t="shared" si="30"/>
        <v>0</v>
      </c>
      <c r="K230" s="188" t="s">
        <v>1</v>
      </c>
      <c r="L230" s="36"/>
      <c r="M230" s="193" t="s">
        <v>1</v>
      </c>
      <c r="N230" s="194" t="s">
        <v>42</v>
      </c>
      <c r="O230" s="68"/>
      <c r="P230" s="182">
        <f t="shared" si="31"/>
        <v>0</v>
      </c>
      <c r="Q230" s="182">
        <v>0</v>
      </c>
      <c r="R230" s="182">
        <f t="shared" si="32"/>
        <v>0</v>
      </c>
      <c r="S230" s="182">
        <v>0</v>
      </c>
      <c r="T230" s="183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84</v>
      </c>
      <c r="AT230" s="184" t="s">
        <v>597</v>
      </c>
      <c r="AU230" s="184" t="s">
        <v>77</v>
      </c>
      <c r="AY230" s="14" t="s">
        <v>168</v>
      </c>
      <c r="BE230" s="185">
        <f t="shared" si="34"/>
        <v>0</v>
      </c>
      <c r="BF230" s="185">
        <f t="shared" si="35"/>
        <v>0</v>
      </c>
      <c r="BG230" s="185">
        <f t="shared" si="36"/>
        <v>0</v>
      </c>
      <c r="BH230" s="185">
        <f t="shared" si="37"/>
        <v>0</v>
      </c>
      <c r="BI230" s="185">
        <f t="shared" si="38"/>
        <v>0</v>
      </c>
      <c r="BJ230" s="14" t="s">
        <v>84</v>
      </c>
      <c r="BK230" s="185">
        <f t="shared" si="39"/>
        <v>0</v>
      </c>
      <c r="BL230" s="14" t="s">
        <v>84</v>
      </c>
      <c r="BM230" s="184" t="s">
        <v>3924</v>
      </c>
    </row>
    <row r="231" spans="1:65" s="2" customFormat="1" ht="24.2" customHeight="1">
      <c r="A231" s="31"/>
      <c r="B231" s="32"/>
      <c r="C231" s="172" t="s">
        <v>477</v>
      </c>
      <c r="D231" s="172" t="s">
        <v>163</v>
      </c>
      <c r="E231" s="173" t="s">
        <v>1778</v>
      </c>
      <c r="F231" s="174" t="s">
        <v>1779</v>
      </c>
      <c r="G231" s="175" t="s">
        <v>212</v>
      </c>
      <c r="H231" s="176">
        <v>96</v>
      </c>
      <c r="I231" s="177"/>
      <c r="J231" s="178">
        <f t="shared" si="30"/>
        <v>0</v>
      </c>
      <c r="K231" s="174" t="s">
        <v>167</v>
      </c>
      <c r="L231" s="179"/>
      <c r="M231" s="180" t="s">
        <v>1</v>
      </c>
      <c r="N231" s="181" t="s">
        <v>42</v>
      </c>
      <c r="O231" s="68"/>
      <c r="P231" s="182">
        <f t="shared" si="31"/>
        <v>0</v>
      </c>
      <c r="Q231" s="182">
        <v>0</v>
      </c>
      <c r="R231" s="182">
        <f t="shared" si="32"/>
        <v>0</v>
      </c>
      <c r="S231" s="182">
        <v>0</v>
      </c>
      <c r="T231" s="183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213</v>
      </c>
      <c r="AT231" s="184" t="s">
        <v>163</v>
      </c>
      <c r="AU231" s="184" t="s">
        <v>77</v>
      </c>
      <c r="AY231" s="14" t="s">
        <v>168</v>
      </c>
      <c r="BE231" s="185">
        <f t="shared" si="34"/>
        <v>0</v>
      </c>
      <c r="BF231" s="185">
        <f t="shared" si="35"/>
        <v>0</v>
      </c>
      <c r="BG231" s="185">
        <f t="shared" si="36"/>
        <v>0</v>
      </c>
      <c r="BH231" s="185">
        <f t="shared" si="37"/>
        <v>0</v>
      </c>
      <c r="BI231" s="185">
        <f t="shared" si="38"/>
        <v>0</v>
      </c>
      <c r="BJ231" s="14" t="s">
        <v>84</v>
      </c>
      <c r="BK231" s="185">
        <f t="shared" si="39"/>
        <v>0</v>
      </c>
      <c r="BL231" s="14" t="s">
        <v>213</v>
      </c>
      <c r="BM231" s="184" t="s">
        <v>3925</v>
      </c>
    </row>
    <row r="232" spans="1:65" s="2" customFormat="1" ht="14.45" customHeight="1">
      <c r="A232" s="31"/>
      <c r="B232" s="32"/>
      <c r="C232" s="186" t="s">
        <v>409</v>
      </c>
      <c r="D232" s="186" t="s">
        <v>597</v>
      </c>
      <c r="E232" s="187" t="s">
        <v>1671</v>
      </c>
      <c r="F232" s="188" t="s">
        <v>1672</v>
      </c>
      <c r="G232" s="189" t="s">
        <v>166</v>
      </c>
      <c r="H232" s="190">
        <v>1</v>
      </c>
      <c r="I232" s="191"/>
      <c r="J232" s="192">
        <f t="shared" si="30"/>
        <v>0</v>
      </c>
      <c r="K232" s="188" t="s">
        <v>1</v>
      </c>
      <c r="L232" s="36"/>
      <c r="M232" s="193" t="s">
        <v>1</v>
      </c>
      <c r="N232" s="194" t="s">
        <v>42</v>
      </c>
      <c r="O232" s="68"/>
      <c r="P232" s="182">
        <f t="shared" si="31"/>
        <v>0</v>
      </c>
      <c r="Q232" s="182">
        <v>0</v>
      </c>
      <c r="R232" s="182">
        <f t="shared" si="32"/>
        <v>0</v>
      </c>
      <c r="S232" s="182">
        <v>0</v>
      </c>
      <c r="T232" s="183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84</v>
      </c>
      <c r="AT232" s="184" t="s">
        <v>597</v>
      </c>
      <c r="AU232" s="184" t="s">
        <v>77</v>
      </c>
      <c r="AY232" s="14" t="s">
        <v>168</v>
      </c>
      <c r="BE232" s="185">
        <f t="shared" si="34"/>
        <v>0</v>
      </c>
      <c r="BF232" s="185">
        <f t="shared" si="35"/>
        <v>0</v>
      </c>
      <c r="BG232" s="185">
        <f t="shared" si="36"/>
        <v>0</v>
      </c>
      <c r="BH232" s="185">
        <f t="shared" si="37"/>
        <v>0</v>
      </c>
      <c r="BI232" s="185">
        <f t="shared" si="38"/>
        <v>0</v>
      </c>
      <c r="BJ232" s="14" t="s">
        <v>84</v>
      </c>
      <c r="BK232" s="185">
        <f t="shared" si="39"/>
        <v>0</v>
      </c>
      <c r="BL232" s="14" t="s">
        <v>84</v>
      </c>
      <c r="BM232" s="184" t="s">
        <v>3926</v>
      </c>
    </row>
    <row r="233" spans="1:65" s="2" customFormat="1" ht="37.9" customHeight="1">
      <c r="A233" s="31"/>
      <c r="B233" s="32"/>
      <c r="C233" s="172" t="s">
        <v>413</v>
      </c>
      <c r="D233" s="172" t="s">
        <v>163</v>
      </c>
      <c r="E233" s="173" t="s">
        <v>1674</v>
      </c>
      <c r="F233" s="174" t="s">
        <v>1675</v>
      </c>
      <c r="G233" s="175" t="s">
        <v>166</v>
      </c>
      <c r="H233" s="176">
        <v>1</v>
      </c>
      <c r="I233" s="177"/>
      <c r="J233" s="178">
        <f t="shared" si="30"/>
        <v>0</v>
      </c>
      <c r="K233" s="174" t="s">
        <v>167</v>
      </c>
      <c r="L233" s="179"/>
      <c r="M233" s="180" t="s">
        <v>1</v>
      </c>
      <c r="N233" s="181" t="s">
        <v>42</v>
      </c>
      <c r="O233" s="68"/>
      <c r="P233" s="182">
        <f t="shared" si="31"/>
        <v>0</v>
      </c>
      <c r="Q233" s="182">
        <v>0</v>
      </c>
      <c r="R233" s="182">
        <f t="shared" si="32"/>
        <v>0</v>
      </c>
      <c r="S233" s="182">
        <v>0</v>
      </c>
      <c r="T233" s="183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86</v>
      </c>
      <c r="AT233" s="184" t="s">
        <v>163</v>
      </c>
      <c r="AU233" s="184" t="s">
        <v>77</v>
      </c>
      <c r="AY233" s="14" t="s">
        <v>168</v>
      </c>
      <c r="BE233" s="185">
        <f t="shared" si="34"/>
        <v>0</v>
      </c>
      <c r="BF233" s="185">
        <f t="shared" si="35"/>
        <v>0</v>
      </c>
      <c r="BG233" s="185">
        <f t="shared" si="36"/>
        <v>0</v>
      </c>
      <c r="BH233" s="185">
        <f t="shared" si="37"/>
        <v>0</v>
      </c>
      <c r="BI233" s="185">
        <f t="shared" si="38"/>
        <v>0</v>
      </c>
      <c r="BJ233" s="14" t="s">
        <v>84</v>
      </c>
      <c r="BK233" s="185">
        <f t="shared" si="39"/>
        <v>0</v>
      </c>
      <c r="BL233" s="14" t="s">
        <v>84</v>
      </c>
      <c r="BM233" s="184" t="s">
        <v>3927</v>
      </c>
    </row>
    <row r="234" spans="1:65" s="2" customFormat="1" ht="24.2" customHeight="1">
      <c r="A234" s="31"/>
      <c r="B234" s="32"/>
      <c r="C234" s="172" t="s">
        <v>417</v>
      </c>
      <c r="D234" s="172" t="s">
        <v>163</v>
      </c>
      <c r="E234" s="173" t="s">
        <v>1677</v>
      </c>
      <c r="F234" s="174" t="s">
        <v>1678</v>
      </c>
      <c r="G234" s="175" t="s">
        <v>166</v>
      </c>
      <c r="H234" s="176">
        <v>4</v>
      </c>
      <c r="I234" s="177"/>
      <c r="J234" s="178">
        <f t="shared" si="30"/>
        <v>0</v>
      </c>
      <c r="K234" s="174" t="s">
        <v>167</v>
      </c>
      <c r="L234" s="179"/>
      <c r="M234" s="180" t="s">
        <v>1</v>
      </c>
      <c r="N234" s="181" t="s">
        <v>42</v>
      </c>
      <c r="O234" s="68"/>
      <c r="P234" s="182">
        <f t="shared" si="31"/>
        <v>0</v>
      </c>
      <c r="Q234" s="182">
        <v>0</v>
      </c>
      <c r="R234" s="182">
        <f t="shared" si="32"/>
        <v>0</v>
      </c>
      <c r="S234" s="182">
        <v>0</v>
      </c>
      <c r="T234" s="183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4" t="s">
        <v>86</v>
      </c>
      <c r="AT234" s="184" t="s">
        <v>163</v>
      </c>
      <c r="AU234" s="184" t="s">
        <v>77</v>
      </c>
      <c r="AY234" s="14" t="s">
        <v>168</v>
      </c>
      <c r="BE234" s="185">
        <f t="shared" si="34"/>
        <v>0</v>
      </c>
      <c r="BF234" s="185">
        <f t="shared" si="35"/>
        <v>0</v>
      </c>
      <c r="BG234" s="185">
        <f t="shared" si="36"/>
        <v>0</v>
      </c>
      <c r="BH234" s="185">
        <f t="shared" si="37"/>
        <v>0</v>
      </c>
      <c r="BI234" s="185">
        <f t="shared" si="38"/>
        <v>0</v>
      </c>
      <c r="BJ234" s="14" t="s">
        <v>84</v>
      </c>
      <c r="BK234" s="185">
        <f t="shared" si="39"/>
        <v>0</v>
      </c>
      <c r="BL234" s="14" t="s">
        <v>84</v>
      </c>
      <c r="BM234" s="184" t="s">
        <v>3928</v>
      </c>
    </row>
    <row r="235" spans="1:65" s="2" customFormat="1" ht="37.9" customHeight="1">
      <c r="A235" s="31"/>
      <c r="B235" s="32"/>
      <c r="C235" s="172" t="s">
        <v>1774</v>
      </c>
      <c r="D235" s="172" t="s">
        <v>163</v>
      </c>
      <c r="E235" s="173" t="s">
        <v>1680</v>
      </c>
      <c r="F235" s="174" t="s">
        <v>1681</v>
      </c>
      <c r="G235" s="175" t="s">
        <v>166</v>
      </c>
      <c r="H235" s="176">
        <v>4</v>
      </c>
      <c r="I235" s="177"/>
      <c r="J235" s="178">
        <f t="shared" si="30"/>
        <v>0</v>
      </c>
      <c r="K235" s="174" t="s">
        <v>167</v>
      </c>
      <c r="L235" s="179"/>
      <c r="M235" s="180" t="s">
        <v>1</v>
      </c>
      <c r="N235" s="181" t="s">
        <v>42</v>
      </c>
      <c r="O235" s="68"/>
      <c r="P235" s="182">
        <f t="shared" si="31"/>
        <v>0</v>
      </c>
      <c r="Q235" s="182">
        <v>0</v>
      </c>
      <c r="R235" s="182">
        <f t="shared" si="32"/>
        <v>0</v>
      </c>
      <c r="S235" s="182">
        <v>0</v>
      </c>
      <c r="T235" s="183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86</v>
      </c>
      <c r="AT235" s="184" t="s">
        <v>163</v>
      </c>
      <c r="AU235" s="184" t="s">
        <v>77</v>
      </c>
      <c r="AY235" s="14" t="s">
        <v>168</v>
      </c>
      <c r="BE235" s="185">
        <f t="shared" si="34"/>
        <v>0</v>
      </c>
      <c r="BF235" s="185">
        <f t="shared" si="35"/>
        <v>0</v>
      </c>
      <c r="BG235" s="185">
        <f t="shared" si="36"/>
        <v>0</v>
      </c>
      <c r="BH235" s="185">
        <f t="shared" si="37"/>
        <v>0</v>
      </c>
      <c r="BI235" s="185">
        <f t="shared" si="38"/>
        <v>0</v>
      </c>
      <c r="BJ235" s="14" t="s">
        <v>84</v>
      </c>
      <c r="BK235" s="185">
        <f t="shared" si="39"/>
        <v>0</v>
      </c>
      <c r="BL235" s="14" t="s">
        <v>84</v>
      </c>
      <c r="BM235" s="184" t="s">
        <v>3929</v>
      </c>
    </row>
    <row r="236" spans="1:65" s="2" customFormat="1" ht="24.2" customHeight="1">
      <c r="A236" s="31"/>
      <c r="B236" s="32"/>
      <c r="C236" s="172" t="s">
        <v>437</v>
      </c>
      <c r="D236" s="172" t="s">
        <v>163</v>
      </c>
      <c r="E236" s="173" t="s">
        <v>1683</v>
      </c>
      <c r="F236" s="174" t="s">
        <v>1684</v>
      </c>
      <c r="G236" s="175" t="s">
        <v>166</v>
      </c>
      <c r="H236" s="176">
        <v>4</v>
      </c>
      <c r="I236" s="177"/>
      <c r="J236" s="178">
        <f t="shared" si="30"/>
        <v>0</v>
      </c>
      <c r="K236" s="174" t="s">
        <v>167</v>
      </c>
      <c r="L236" s="179"/>
      <c r="M236" s="180" t="s">
        <v>1</v>
      </c>
      <c r="N236" s="181" t="s">
        <v>42</v>
      </c>
      <c r="O236" s="68"/>
      <c r="P236" s="182">
        <f t="shared" si="31"/>
        <v>0</v>
      </c>
      <c r="Q236" s="182">
        <v>0</v>
      </c>
      <c r="R236" s="182">
        <f t="shared" si="32"/>
        <v>0</v>
      </c>
      <c r="S236" s="182">
        <v>0</v>
      </c>
      <c r="T236" s="183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86</v>
      </c>
      <c r="AT236" s="184" t="s">
        <v>163</v>
      </c>
      <c r="AU236" s="184" t="s">
        <v>77</v>
      </c>
      <c r="AY236" s="14" t="s">
        <v>168</v>
      </c>
      <c r="BE236" s="185">
        <f t="shared" si="34"/>
        <v>0</v>
      </c>
      <c r="BF236" s="185">
        <f t="shared" si="35"/>
        <v>0</v>
      </c>
      <c r="BG236" s="185">
        <f t="shared" si="36"/>
        <v>0</v>
      </c>
      <c r="BH236" s="185">
        <f t="shared" si="37"/>
        <v>0</v>
      </c>
      <c r="BI236" s="185">
        <f t="shared" si="38"/>
        <v>0</v>
      </c>
      <c r="BJ236" s="14" t="s">
        <v>84</v>
      </c>
      <c r="BK236" s="185">
        <f t="shared" si="39"/>
        <v>0</v>
      </c>
      <c r="BL236" s="14" t="s">
        <v>84</v>
      </c>
      <c r="BM236" s="184" t="s">
        <v>3930</v>
      </c>
    </row>
    <row r="237" spans="1:65" s="12" customFormat="1" ht="25.9" customHeight="1">
      <c r="B237" s="195"/>
      <c r="C237" s="196"/>
      <c r="D237" s="197" t="s">
        <v>76</v>
      </c>
      <c r="E237" s="198" t="s">
        <v>1183</v>
      </c>
      <c r="F237" s="198" t="s">
        <v>1184</v>
      </c>
      <c r="G237" s="196"/>
      <c r="H237" s="196"/>
      <c r="I237" s="199"/>
      <c r="J237" s="200">
        <f>BK237</f>
        <v>0</v>
      </c>
      <c r="K237" s="196"/>
      <c r="L237" s="201"/>
      <c r="M237" s="202"/>
      <c r="N237" s="203"/>
      <c r="O237" s="203"/>
      <c r="P237" s="204">
        <f>SUM(P238:P246)</f>
        <v>0</v>
      </c>
      <c r="Q237" s="203"/>
      <c r="R237" s="204">
        <f>SUM(R238:R246)</f>
        <v>0</v>
      </c>
      <c r="S237" s="203"/>
      <c r="T237" s="205">
        <f>SUM(T238:T246)</f>
        <v>0</v>
      </c>
      <c r="AR237" s="206" t="s">
        <v>176</v>
      </c>
      <c r="AT237" s="207" t="s">
        <v>76</v>
      </c>
      <c r="AU237" s="207" t="s">
        <v>77</v>
      </c>
      <c r="AY237" s="206" t="s">
        <v>168</v>
      </c>
      <c r="BK237" s="208">
        <f>SUM(BK238:BK246)</f>
        <v>0</v>
      </c>
    </row>
    <row r="238" spans="1:65" s="2" customFormat="1" ht="24.2" customHeight="1">
      <c r="A238" s="31"/>
      <c r="B238" s="32"/>
      <c r="C238" s="186" t="s">
        <v>605</v>
      </c>
      <c r="D238" s="186" t="s">
        <v>597</v>
      </c>
      <c r="E238" s="187" t="s">
        <v>2099</v>
      </c>
      <c r="F238" s="188" t="s">
        <v>2100</v>
      </c>
      <c r="G238" s="189" t="s">
        <v>212</v>
      </c>
      <c r="H238" s="190">
        <v>60</v>
      </c>
      <c r="I238" s="191"/>
      <c r="J238" s="192">
        <f t="shared" ref="J238:J246" si="40">ROUND(I238*H238,2)</f>
        <v>0</v>
      </c>
      <c r="K238" s="188" t="s">
        <v>167</v>
      </c>
      <c r="L238" s="36"/>
      <c r="M238" s="193" t="s">
        <v>1</v>
      </c>
      <c r="N238" s="194" t="s">
        <v>42</v>
      </c>
      <c r="O238" s="68"/>
      <c r="P238" s="182">
        <f t="shared" ref="P238:P246" si="41">O238*H238</f>
        <v>0</v>
      </c>
      <c r="Q238" s="182">
        <v>0</v>
      </c>
      <c r="R238" s="182">
        <f t="shared" ref="R238:R246" si="42">Q238*H238</f>
        <v>0</v>
      </c>
      <c r="S238" s="182">
        <v>0</v>
      </c>
      <c r="T238" s="183">
        <f t="shared" ref="T238:T246" si="43"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4" t="s">
        <v>585</v>
      </c>
      <c r="AT238" s="184" t="s">
        <v>597</v>
      </c>
      <c r="AU238" s="184" t="s">
        <v>84</v>
      </c>
      <c r="AY238" s="14" t="s">
        <v>168</v>
      </c>
      <c r="BE238" s="185">
        <f t="shared" ref="BE238:BE246" si="44">IF(N238="základní",J238,0)</f>
        <v>0</v>
      </c>
      <c r="BF238" s="185">
        <f t="shared" ref="BF238:BF246" si="45">IF(N238="snížená",J238,0)</f>
        <v>0</v>
      </c>
      <c r="BG238" s="185">
        <f t="shared" ref="BG238:BG246" si="46">IF(N238="zákl. přenesená",J238,0)</f>
        <v>0</v>
      </c>
      <c r="BH238" s="185">
        <f t="shared" ref="BH238:BH246" si="47">IF(N238="sníž. přenesená",J238,0)</f>
        <v>0</v>
      </c>
      <c r="BI238" s="185">
        <f t="shared" ref="BI238:BI246" si="48">IF(N238="nulová",J238,0)</f>
        <v>0</v>
      </c>
      <c r="BJ238" s="14" t="s">
        <v>84</v>
      </c>
      <c r="BK238" s="185">
        <f t="shared" ref="BK238:BK246" si="49">ROUND(I238*H238,2)</f>
        <v>0</v>
      </c>
      <c r="BL238" s="14" t="s">
        <v>585</v>
      </c>
      <c r="BM238" s="184" t="s">
        <v>3931</v>
      </c>
    </row>
    <row r="239" spans="1:65" s="2" customFormat="1" ht="24.2" customHeight="1">
      <c r="A239" s="31"/>
      <c r="B239" s="32"/>
      <c r="C239" s="186" t="s">
        <v>609</v>
      </c>
      <c r="D239" s="186" t="s">
        <v>597</v>
      </c>
      <c r="E239" s="187" t="s">
        <v>2105</v>
      </c>
      <c r="F239" s="188" t="s">
        <v>2106</v>
      </c>
      <c r="G239" s="189" t="s">
        <v>166</v>
      </c>
      <c r="H239" s="190">
        <v>1</v>
      </c>
      <c r="I239" s="191"/>
      <c r="J239" s="192">
        <f t="shared" si="40"/>
        <v>0</v>
      </c>
      <c r="K239" s="188" t="s">
        <v>167</v>
      </c>
      <c r="L239" s="36"/>
      <c r="M239" s="193" t="s">
        <v>1</v>
      </c>
      <c r="N239" s="194" t="s">
        <v>42</v>
      </c>
      <c r="O239" s="68"/>
      <c r="P239" s="182">
        <f t="shared" si="41"/>
        <v>0</v>
      </c>
      <c r="Q239" s="182">
        <v>0</v>
      </c>
      <c r="R239" s="182">
        <f t="shared" si="42"/>
        <v>0</v>
      </c>
      <c r="S239" s="182">
        <v>0</v>
      </c>
      <c r="T239" s="183">
        <f t="shared" si="4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4" t="s">
        <v>585</v>
      </c>
      <c r="AT239" s="184" t="s">
        <v>597</v>
      </c>
      <c r="AU239" s="184" t="s">
        <v>84</v>
      </c>
      <c r="AY239" s="14" t="s">
        <v>168</v>
      </c>
      <c r="BE239" s="185">
        <f t="shared" si="44"/>
        <v>0</v>
      </c>
      <c r="BF239" s="185">
        <f t="shared" si="45"/>
        <v>0</v>
      </c>
      <c r="BG239" s="185">
        <f t="shared" si="46"/>
        <v>0</v>
      </c>
      <c r="BH239" s="185">
        <f t="shared" si="47"/>
        <v>0</v>
      </c>
      <c r="BI239" s="185">
        <f t="shared" si="48"/>
        <v>0</v>
      </c>
      <c r="BJ239" s="14" t="s">
        <v>84</v>
      </c>
      <c r="BK239" s="185">
        <f t="shared" si="49"/>
        <v>0</v>
      </c>
      <c r="BL239" s="14" t="s">
        <v>585</v>
      </c>
      <c r="BM239" s="184" t="s">
        <v>3932</v>
      </c>
    </row>
    <row r="240" spans="1:65" s="2" customFormat="1" ht="24.2" customHeight="1">
      <c r="A240" s="31"/>
      <c r="B240" s="32"/>
      <c r="C240" s="172" t="s">
        <v>613</v>
      </c>
      <c r="D240" s="172" t="s">
        <v>163</v>
      </c>
      <c r="E240" s="173" t="s">
        <v>2108</v>
      </c>
      <c r="F240" s="174" t="s">
        <v>2109</v>
      </c>
      <c r="G240" s="175" t="s">
        <v>212</v>
      </c>
      <c r="H240" s="176">
        <v>60</v>
      </c>
      <c r="I240" s="177"/>
      <c r="J240" s="178">
        <f t="shared" si="40"/>
        <v>0</v>
      </c>
      <c r="K240" s="174" t="s">
        <v>167</v>
      </c>
      <c r="L240" s="179"/>
      <c r="M240" s="180" t="s">
        <v>1</v>
      </c>
      <c r="N240" s="181" t="s">
        <v>42</v>
      </c>
      <c r="O240" s="68"/>
      <c r="P240" s="182">
        <f t="shared" si="41"/>
        <v>0</v>
      </c>
      <c r="Q240" s="182">
        <v>0</v>
      </c>
      <c r="R240" s="182">
        <f t="shared" si="42"/>
        <v>0</v>
      </c>
      <c r="S240" s="182">
        <v>0</v>
      </c>
      <c r="T240" s="183">
        <f t="shared" si="4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213</v>
      </c>
      <c r="AT240" s="184" t="s">
        <v>163</v>
      </c>
      <c r="AU240" s="184" t="s">
        <v>84</v>
      </c>
      <c r="AY240" s="14" t="s">
        <v>168</v>
      </c>
      <c r="BE240" s="185">
        <f t="shared" si="44"/>
        <v>0</v>
      </c>
      <c r="BF240" s="185">
        <f t="shared" si="45"/>
        <v>0</v>
      </c>
      <c r="BG240" s="185">
        <f t="shared" si="46"/>
        <v>0</v>
      </c>
      <c r="BH240" s="185">
        <f t="shared" si="47"/>
        <v>0</v>
      </c>
      <c r="BI240" s="185">
        <f t="shared" si="48"/>
        <v>0</v>
      </c>
      <c r="BJ240" s="14" t="s">
        <v>84</v>
      </c>
      <c r="BK240" s="185">
        <f t="shared" si="49"/>
        <v>0</v>
      </c>
      <c r="BL240" s="14" t="s">
        <v>213</v>
      </c>
      <c r="BM240" s="184" t="s">
        <v>3933</v>
      </c>
    </row>
    <row r="241" spans="1:65" s="2" customFormat="1" ht="24.2" customHeight="1">
      <c r="A241" s="31"/>
      <c r="B241" s="32"/>
      <c r="C241" s="186" t="s">
        <v>617</v>
      </c>
      <c r="D241" s="186" t="s">
        <v>597</v>
      </c>
      <c r="E241" s="187" t="s">
        <v>2149</v>
      </c>
      <c r="F241" s="188" t="s">
        <v>2150</v>
      </c>
      <c r="G241" s="189" t="s">
        <v>166</v>
      </c>
      <c r="H241" s="190">
        <v>1</v>
      </c>
      <c r="I241" s="191"/>
      <c r="J241" s="192">
        <f t="shared" si="40"/>
        <v>0</v>
      </c>
      <c r="K241" s="188" t="s">
        <v>167</v>
      </c>
      <c r="L241" s="36"/>
      <c r="M241" s="193" t="s">
        <v>1</v>
      </c>
      <c r="N241" s="194" t="s">
        <v>42</v>
      </c>
      <c r="O241" s="68"/>
      <c r="P241" s="182">
        <f t="shared" si="41"/>
        <v>0</v>
      </c>
      <c r="Q241" s="182">
        <v>0</v>
      </c>
      <c r="R241" s="182">
        <f t="shared" si="42"/>
        <v>0</v>
      </c>
      <c r="S241" s="182">
        <v>0</v>
      </c>
      <c r="T241" s="183">
        <f t="shared" si="4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4" t="s">
        <v>585</v>
      </c>
      <c r="AT241" s="184" t="s">
        <v>597</v>
      </c>
      <c r="AU241" s="184" t="s">
        <v>84</v>
      </c>
      <c r="AY241" s="14" t="s">
        <v>168</v>
      </c>
      <c r="BE241" s="185">
        <f t="shared" si="44"/>
        <v>0</v>
      </c>
      <c r="BF241" s="185">
        <f t="shared" si="45"/>
        <v>0</v>
      </c>
      <c r="BG241" s="185">
        <f t="shared" si="46"/>
        <v>0</v>
      </c>
      <c r="BH241" s="185">
        <f t="shared" si="47"/>
        <v>0</v>
      </c>
      <c r="BI241" s="185">
        <f t="shared" si="48"/>
        <v>0</v>
      </c>
      <c r="BJ241" s="14" t="s">
        <v>84</v>
      </c>
      <c r="BK241" s="185">
        <f t="shared" si="49"/>
        <v>0</v>
      </c>
      <c r="BL241" s="14" t="s">
        <v>585</v>
      </c>
      <c r="BM241" s="184" t="s">
        <v>3934</v>
      </c>
    </row>
    <row r="242" spans="1:65" s="2" customFormat="1" ht="24.2" customHeight="1">
      <c r="A242" s="31"/>
      <c r="B242" s="32"/>
      <c r="C242" s="186" t="s">
        <v>621</v>
      </c>
      <c r="D242" s="186" t="s">
        <v>597</v>
      </c>
      <c r="E242" s="187" t="s">
        <v>2152</v>
      </c>
      <c r="F242" s="188" t="s">
        <v>2153</v>
      </c>
      <c r="G242" s="189" t="s">
        <v>166</v>
      </c>
      <c r="H242" s="190">
        <v>1</v>
      </c>
      <c r="I242" s="191"/>
      <c r="J242" s="192">
        <f t="shared" si="40"/>
        <v>0</v>
      </c>
      <c r="K242" s="188" t="s">
        <v>167</v>
      </c>
      <c r="L242" s="36"/>
      <c r="M242" s="193" t="s">
        <v>1</v>
      </c>
      <c r="N242" s="194" t="s">
        <v>42</v>
      </c>
      <c r="O242" s="68"/>
      <c r="P242" s="182">
        <f t="shared" si="41"/>
        <v>0</v>
      </c>
      <c r="Q242" s="182">
        <v>0</v>
      </c>
      <c r="R242" s="182">
        <f t="shared" si="42"/>
        <v>0</v>
      </c>
      <c r="S242" s="182">
        <v>0</v>
      </c>
      <c r="T242" s="183">
        <f t="shared" si="4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4" t="s">
        <v>585</v>
      </c>
      <c r="AT242" s="184" t="s">
        <v>597</v>
      </c>
      <c r="AU242" s="184" t="s">
        <v>84</v>
      </c>
      <c r="AY242" s="14" t="s">
        <v>168</v>
      </c>
      <c r="BE242" s="185">
        <f t="shared" si="44"/>
        <v>0</v>
      </c>
      <c r="BF242" s="185">
        <f t="shared" si="45"/>
        <v>0</v>
      </c>
      <c r="BG242" s="185">
        <f t="shared" si="46"/>
        <v>0</v>
      </c>
      <c r="BH242" s="185">
        <f t="shared" si="47"/>
        <v>0</v>
      </c>
      <c r="BI242" s="185">
        <f t="shared" si="48"/>
        <v>0</v>
      </c>
      <c r="BJ242" s="14" t="s">
        <v>84</v>
      </c>
      <c r="BK242" s="185">
        <f t="shared" si="49"/>
        <v>0</v>
      </c>
      <c r="BL242" s="14" t="s">
        <v>585</v>
      </c>
      <c r="BM242" s="184" t="s">
        <v>3935</v>
      </c>
    </row>
    <row r="243" spans="1:65" s="2" customFormat="1" ht="24.2" customHeight="1">
      <c r="A243" s="31"/>
      <c r="B243" s="32"/>
      <c r="C243" s="186" t="s">
        <v>625</v>
      </c>
      <c r="D243" s="186" t="s">
        <v>597</v>
      </c>
      <c r="E243" s="187" t="s">
        <v>2155</v>
      </c>
      <c r="F243" s="188" t="s">
        <v>2156</v>
      </c>
      <c r="G243" s="189" t="s">
        <v>166</v>
      </c>
      <c r="H243" s="190">
        <v>5</v>
      </c>
      <c r="I243" s="191"/>
      <c r="J243" s="192">
        <f t="shared" si="40"/>
        <v>0</v>
      </c>
      <c r="K243" s="188" t="s">
        <v>1</v>
      </c>
      <c r="L243" s="36"/>
      <c r="M243" s="193" t="s">
        <v>1</v>
      </c>
      <c r="N243" s="194" t="s">
        <v>42</v>
      </c>
      <c r="O243" s="68"/>
      <c r="P243" s="182">
        <f t="shared" si="41"/>
        <v>0</v>
      </c>
      <c r="Q243" s="182">
        <v>0</v>
      </c>
      <c r="R243" s="182">
        <f t="shared" si="42"/>
        <v>0</v>
      </c>
      <c r="S243" s="182">
        <v>0</v>
      </c>
      <c r="T243" s="183">
        <f t="shared" si="4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4" t="s">
        <v>585</v>
      </c>
      <c r="AT243" s="184" t="s">
        <v>597</v>
      </c>
      <c r="AU243" s="184" t="s">
        <v>84</v>
      </c>
      <c r="AY243" s="14" t="s">
        <v>168</v>
      </c>
      <c r="BE243" s="185">
        <f t="shared" si="44"/>
        <v>0</v>
      </c>
      <c r="BF243" s="185">
        <f t="shared" si="45"/>
        <v>0</v>
      </c>
      <c r="BG243" s="185">
        <f t="shared" si="46"/>
        <v>0</v>
      </c>
      <c r="BH243" s="185">
        <f t="shared" si="47"/>
        <v>0</v>
      </c>
      <c r="BI243" s="185">
        <f t="shared" si="48"/>
        <v>0</v>
      </c>
      <c r="BJ243" s="14" t="s">
        <v>84</v>
      </c>
      <c r="BK243" s="185">
        <f t="shared" si="49"/>
        <v>0</v>
      </c>
      <c r="BL243" s="14" t="s">
        <v>585</v>
      </c>
      <c r="BM243" s="184" t="s">
        <v>3936</v>
      </c>
    </row>
    <row r="244" spans="1:65" s="2" customFormat="1" ht="14.45" customHeight="1">
      <c r="A244" s="31"/>
      <c r="B244" s="32"/>
      <c r="C244" s="186" t="s">
        <v>213</v>
      </c>
      <c r="D244" s="186" t="s">
        <v>597</v>
      </c>
      <c r="E244" s="187" t="s">
        <v>2158</v>
      </c>
      <c r="F244" s="188" t="s">
        <v>2159</v>
      </c>
      <c r="G244" s="189" t="s">
        <v>166</v>
      </c>
      <c r="H244" s="190">
        <v>10</v>
      </c>
      <c r="I244" s="191"/>
      <c r="J244" s="192">
        <f t="shared" si="40"/>
        <v>0</v>
      </c>
      <c r="K244" s="188" t="s">
        <v>1</v>
      </c>
      <c r="L244" s="36"/>
      <c r="M244" s="193" t="s">
        <v>1</v>
      </c>
      <c r="N244" s="194" t="s">
        <v>42</v>
      </c>
      <c r="O244" s="68"/>
      <c r="P244" s="182">
        <f t="shared" si="41"/>
        <v>0</v>
      </c>
      <c r="Q244" s="182">
        <v>0</v>
      </c>
      <c r="R244" s="182">
        <f t="shared" si="42"/>
        <v>0</v>
      </c>
      <c r="S244" s="182">
        <v>0</v>
      </c>
      <c r="T244" s="183">
        <f t="shared" si="4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4" t="s">
        <v>585</v>
      </c>
      <c r="AT244" s="184" t="s">
        <v>597</v>
      </c>
      <c r="AU244" s="184" t="s">
        <v>84</v>
      </c>
      <c r="AY244" s="14" t="s">
        <v>168</v>
      </c>
      <c r="BE244" s="185">
        <f t="shared" si="44"/>
        <v>0</v>
      </c>
      <c r="BF244" s="185">
        <f t="shared" si="45"/>
        <v>0</v>
      </c>
      <c r="BG244" s="185">
        <f t="shared" si="46"/>
        <v>0</v>
      </c>
      <c r="BH244" s="185">
        <f t="shared" si="47"/>
        <v>0</v>
      </c>
      <c r="BI244" s="185">
        <f t="shared" si="48"/>
        <v>0</v>
      </c>
      <c r="BJ244" s="14" t="s">
        <v>84</v>
      </c>
      <c r="BK244" s="185">
        <f t="shared" si="49"/>
        <v>0</v>
      </c>
      <c r="BL244" s="14" t="s">
        <v>585</v>
      </c>
      <c r="BM244" s="184" t="s">
        <v>3937</v>
      </c>
    </row>
    <row r="245" spans="1:65" s="2" customFormat="1" ht="14.45" customHeight="1">
      <c r="A245" s="31"/>
      <c r="B245" s="32"/>
      <c r="C245" s="186" t="s">
        <v>632</v>
      </c>
      <c r="D245" s="186" t="s">
        <v>597</v>
      </c>
      <c r="E245" s="187" t="s">
        <v>2164</v>
      </c>
      <c r="F245" s="188" t="s">
        <v>2165</v>
      </c>
      <c r="G245" s="189" t="s">
        <v>166</v>
      </c>
      <c r="H245" s="190">
        <v>1</v>
      </c>
      <c r="I245" s="191"/>
      <c r="J245" s="192">
        <f t="shared" si="40"/>
        <v>0</v>
      </c>
      <c r="K245" s="188" t="s">
        <v>1</v>
      </c>
      <c r="L245" s="36"/>
      <c r="M245" s="193" t="s">
        <v>1</v>
      </c>
      <c r="N245" s="194" t="s">
        <v>42</v>
      </c>
      <c r="O245" s="68"/>
      <c r="P245" s="182">
        <f t="shared" si="41"/>
        <v>0</v>
      </c>
      <c r="Q245" s="182">
        <v>0</v>
      </c>
      <c r="R245" s="182">
        <f t="shared" si="42"/>
        <v>0</v>
      </c>
      <c r="S245" s="182">
        <v>0</v>
      </c>
      <c r="T245" s="183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4" t="s">
        <v>585</v>
      </c>
      <c r="AT245" s="184" t="s">
        <v>597</v>
      </c>
      <c r="AU245" s="184" t="s">
        <v>84</v>
      </c>
      <c r="AY245" s="14" t="s">
        <v>168</v>
      </c>
      <c r="BE245" s="185">
        <f t="shared" si="44"/>
        <v>0</v>
      </c>
      <c r="BF245" s="185">
        <f t="shared" si="45"/>
        <v>0</v>
      </c>
      <c r="BG245" s="185">
        <f t="shared" si="46"/>
        <v>0</v>
      </c>
      <c r="BH245" s="185">
        <f t="shared" si="47"/>
        <v>0</v>
      </c>
      <c r="BI245" s="185">
        <f t="shared" si="48"/>
        <v>0</v>
      </c>
      <c r="BJ245" s="14" t="s">
        <v>84</v>
      </c>
      <c r="BK245" s="185">
        <f t="shared" si="49"/>
        <v>0</v>
      </c>
      <c r="BL245" s="14" t="s">
        <v>585</v>
      </c>
      <c r="BM245" s="184" t="s">
        <v>3938</v>
      </c>
    </row>
    <row r="246" spans="1:65" s="2" customFormat="1" ht="24.2" customHeight="1">
      <c r="A246" s="31"/>
      <c r="B246" s="32"/>
      <c r="C246" s="186" t="s">
        <v>636</v>
      </c>
      <c r="D246" s="186" t="s">
        <v>597</v>
      </c>
      <c r="E246" s="187" t="s">
        <v>1126</v>
      </c>
      <c r="F246" s="188" t="s">
        <v>1127</v>
      </c>
      <c r="G246" s="189" t="s">
        <v>715</v>
      </c>
      <c r="H246" s="190">
        <v>6</v>
      </c>
      <c r="I246" s="191"/>
      <c r="J246" s="192">
        <f t="shared" si="40"/>
        <v>0</v>
      </c>
      <c r="K246" s="188" t="s">
        <v>167</v>
      </c>
      <c r="L246" s="36"/>
      <c r="M246" s="211" t="s">
        <v>1</v>
      </c>
      <c r="N246" s="212" t="s">
        <v>42</v>
      </c>
      <c r="O246" s="213"/>
      <c r="P246" s="214">
        <f t="shared" si="41"/>
        <v>0</v>
      </c>
      <c r="Q246" s="214">
        <v>0</v>
      </c>
      <c r="R246" s="214">
        <f t="shared" si="42"/>
        <v>0</v>
      </c>
      <c r="S246" s="214">
        <v>0</v>
      </c>
      <c r="T246" s="215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4" t="s">
        <v>585</v>
      </c>
      <c r="AT246" s="184" t="s">
        <v>597</v>
      </c>
      <c r="AU246" s="184" t="s">
        <v>84</v>
      </c>
      <c r="AY246" s="14" t="s">
        <v>168</v>
      </c>
      <c r="BE246" s="185">
        <f t="shared" si="44"/>
        <v>0</v>
      </c>
      <c r="BF246" s="185">
        <f t="shared" si="45"/>
        <v>0</v>
      </c>
      <c r="BG246" s="185">
        <f t="shared" si="46"/>
        <v>0</v>
      </c>
      <c r="BH246" s="185">
        <f t="shared" si="47"/>
        <v>0</v>
      </c>
      <c r="BI246" s="185">
        <f t="shared" si="48"/>
        <v>0</v>
      </c>
      <c r="BJ246" s="14" t="s">
        <v>84</v>
      </c>
      <c r="BK246" s="185">
        <f t="shared" si="49"/>
        <v>0</v>
      </c>
      <c r="BL246" s="14" t="s">
        <v>585</v>
      </c>
      <c r="BM246" s="184" t="s">
        <v>3939</v>
      </c>
    </row>
    <row r="247" spans="1:65" s="2" customFormat="1" ht="6.95" customHeight="1">
      <c r="A247" s="31"/>
      <c r="B247" s="51"/>
      <c r="C247" s="52"/>
      <c r="D247" s="52"/>
      <c r="E247" s="52"/>
      <c r="F247" s="52"/>
      <c r="G247" s="52"/>
      <c r="H247" s="52"/>
      <c r="I247" s="52"/>
      <c r="J247" s="52"/>
      <c r="K247" s="52"/>
      <c r="L247" s="36"/>
      <c r="M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</row>
  </sheetData>
  <sheetProtection algorithmName="SHA-512" hashValue="X2CRy6jedv6u1n0c8KvAIeEUZq5LLfR/zAHlSDd5MFP2wk1XrDZNx0gjFExvM+RcqqtfoTimFrKAxQWCAJNAKA==" saltValue="zvmCb6PO6eURceg/jzhmXq1Q8GpU1dUiMvzbxr1xGieK+egEVsZW4kp7rx2xJDoR+e3LXY66RSPNxgh9Mrg4Vg==" spinCount="100000" sheet="1" objects="1" scenarios="1" formatColumns="0" formatRows="0" autoFilter="0"/>
  <autoFilter ref="C116:K24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95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ht="12.75">
      <c r="B8" s="17"/>
      <c r="D8" s="116" t="s">
        <v>135</v>
      </c>
      <c r="L8" s="17"/>
    </row>
    <row r="9" spans="1:46" s="1" customFormat="1" ht="16.5" customHeight="1">
      <c r="B9" s="17"/>
      <c r="E9" s="268" t="s">
        <v>136</v>
      </c>
      <c r="F9" s="233"/>
      <c r="G9" s="233"/>
      <c r="H9" s="233"/>
      <c r="L9" s="17"/>
    </row>
    <row r="10" spans="1:46" s="1" customFormat="1" ht="12" customHeight="1">
      <c r="B10" s="17"/>
      <c r="D10" s="116" t="s">
        <v>137</v>
      </c>
      <c r="L10" s="17"/>
    </row>
    <row r="11" spans="1:46" s="2" customFormat="1" ht="16.5" customHeight="1">
      <c r="A11" s="31"/>
      <c r="B11" s="36"/>
      <c r="C11" s="31"/>
      <c r="D11" s="31"/>
      <c r="E11" s="270" t="s">
        <v>138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139</v>
      </c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72" t="s">
        <v>140</v>
      </c>
      <c r="F13" s="271"/>
      <c r="G13" s="271"/>
      <c r="H13" s="27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6" t="s">
        <v>18</v>
      </c>
      <c r="E15" s="31"/>
      <c r="F15" s="106" t="s">
        <v>1</v>
      </c>
      <c r="G15" s="31"/>
      <c r="H15" s="31"/>
      <c r="I15" s="116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20</v>
      </c>
      <c r="E16" s="31"/>
      <c r="F16" s="106" t="s">
        <v>141</v>
      </c>
      <c r="G16" s="31"/>
      <c r="H16" s="31"/>
      <c r="I16" s="116" t="s">
        <v>22</v>
      </c>
      <c r="J16" s="118" t="str">
        <f>'Rekapitulace stavby'!AN8</f>
        <v>5. 2. 2021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6" t="s">
        <v>24</v>
      </c>
      <c r="E18" s="31"/>
      <c r="F18" s="31"/>
      <c r="G18" s="31"/>
      <c r="H18" s="31"/>
      <c r="I18" s="116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141</v>
      </c>
      <c r="F19" s="31"/>
      <c r="G19" s="31"/>
      <c r="H19" s="31"/>
      <c r="I19" s="116" t="s">
        <v>28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6" t="s">
        <v>29</v>
      </c>
      <c r="E21" s="31"/>
      <c r="F21" s="31"/>
      <c r="G21" s="31"/>
      <c r="H21" s="31"/>
      <c r="I21" s="116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73" t="str">
        <f>'Rekapitulace stavby'!E14</f>
        <v>Vyplň údaj</v>
      </c>
      <c r="F22" s="274"/>
      <c r="G22" s="274"/>
      <c r="H22" s="274"/>
      <c r="I22" s="116" t="s">
        <v>28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6" t="s">
        <v>31</v>
      </c>
      <c r="E24" s="31"/>
      <c r="F24" s="31"/>
      <c r="G24" s="31"/>
      <c r="H24" s="31"/>
      <c r="I24" s="116" t="s">
        <v>25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">
        <v>141</v>
      </c>
      <c r="F25" s="31"/>
      <c r="G25" s="31"/>
      <c r="H25" s="31"/>
      <c r="I25" s="116" t="s">
        <v>28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6" t="s">
        <v>34</v>
      </c>
      <c r="E27" s="31"/>
      <c r="F27" s="31"/>
      <c r="G27" s="31"/>
      <c r="H27" s="31"/>
      <c r="I27" s="116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141</v>
      </c>
      <c r="F28" s="31"/>
      <c r="G28" s="31"/>
      <c r="H28" s="31"/>
      <c r="I28" s="116" t="s">
        <v>28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31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19"/>
      <c r="B31" s="120"/>
      <c r="C31" s="119"/>
      <c r="D31" s="119"/>
      <c r="E31" s="267" t="s">
        <v>1</v>
      </c>
      <c r="F31" s="267"/>
      <c r="G31" s="267"/>
      <c r="H31" s="267"/>
      <c r="I31" s="119"/>
      <c r="J31" s="119"/>
      <c r="K31" s="119"/>
      <c r="L31" s="121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31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3" t="s">
        <v>37</v>
      </c>
      <c r="E34" s="31"/>
      <c r="F34" s="31"/>
      <c r="G34" s="31"/>
      <c r="H34" s="31"/>
      <c r="I34" s="31"/>
      <c r="J34" s="124">
        <f>ROUND(J127,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2"/>
      <c r="E35" s="122"/>
      <c r="F35" s="122"/>
      <c r="G35" s="122"/>
      <c r="H35" s="122"/>
      <c r="I35" s="122"/>
      <c r="J35" s="122"/>
      <c r="K35" s="122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5" t="s">
        <v>39</v>
      </c>
      <c r="G36" s="31"/>
      <c r="H36" s="31"/>
      <c r="I36" s="125" t="s">
        <v>38</v>
      </c>
      <c r="J36" s="125" t="s">
        <v>40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7" t="s">
        <v>41</v>
      </c>
      <c r="E37" s="116" t="s">
        <v>42</v>
      </c>
      <c r="F37" s="126">
        <f>ROUND((SUM(BE127:BE407)),  2)</f>
        <v>0</v>
      </c>
      <c r="G37" s="31"/>
      <c r="H37" s="31"/>
      <c r="I37" s="127">
        <v>0.21</v>
      </c>
      <c r="J37" s="126">
        <f>ROUND(((SUM(BE127:BE407))*I37),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6" t="s">
        <v>43</v>
      </c>
      <c r="F38" s="126">
        <f>ROUND((SUM(BF127:BF407)),  2)</f>
        <v>0</v>
      </c>
      <c r="G38" s="31"/>
      <c r="H38" s="31"/>
      <c r="I38" s="127">
        <v>0.15</v>
      </c>
      <c r="J38" s="126">
        <f>ROUND(((SUM(BF127:BF407))*I38),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44</v>
      </c>
      <c r="F39" s="126">
        <f>ROUND((SUM(BG127:BG407)),  2)</f>
        <v>0</v>
      </c>
      <c r="G39" s="31"/>
      <c r="H39" s="31"/>
      <c r="I39" s="127">
        <v>0.21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6" t="s">
        <v>45</v>
      </c>
      <c r="F40" s="126">
        <f>ROUND((SUM(BH127:BH407)),  2)</f>
        <v>0</v>
      </c>
      <c r="G40" s="31"/>
      <c r="H40" s="31"/>
      <c r="I40" s="127">
        <v>0.15</v>
      </c>
      <c r="J40" s="126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6" t="s">
        <v>46</v>
      </c>
      <c r="F41" s="126">
        <f>ROUND((SUM(BI127:BI407)),  2)</f>
        <v>0</v>
      </c>
      <c r="G41" s="31"/>
      <c r="H41" s="31"/>
      <c r="I41" s="127">
        <v>0</v>
      </c>
      <c r="J41" s="126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28"/>
      <c r="D43" s="129" t="s">
        <v>47</v>
      </c>
      <c r="E43" s="130"/>
      <c r="F43" s="130"/>
      <c r="G43" s="131" t="s">
        <v>48</v>
      </c>
      <c r="H43" s="132" t="s">
        <v>49</v>
      </c>
      <c r="I43" s="130"/>
      <c r="J43" s="133">
        <f>SUM(J34:J41)</f>
        <v>0</v>
      </c>
      <c r="K43" s="134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1" customFormat="1" ht="16.5" customHeight="1">
      <c r="B87" s="18"/>
      <c r="C87" s="19"/>
      <c r="D87" s="19"/>
      <c r="E87" s="263" t="s">
        <v>136</v>
      </c>
      <c r="F87" s="246"/>
      <c r="G87" s="246"/>
      <c r="H87" s="246"/>
      <c r="I87" s="19"/>
      <c r="J87" s="19"/>
      <c r="K87" s="19"/>
      <c r="L87" s="17"/>
    </row>
    <row r="88" spans="1:31" s="1" customFormat="1" ht="12" customHeight="1">
      <c r="B88" s="18"/>
      <c r="C88" s="26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65" t="s">
        <v>138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139</v>
      </c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60" t="str">
        <f>E13</f>
        <v>01 - Zabezpečovací zařízení</v>
      </c>
      <c r="F91" s="266"/>
      <c r="G91" s="266"/>
      <c r="H91" s="266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 xml:space="preserve"> </v>
      </c>
      <c r="G93" s="33"/>
      <c r="H93" s="33"/>
      <c r="I93" s="26" t="s">
        <v>22</v>
      </c>
      <c r="J93" s="63" t="str">
        <f>IF(J16="","",J16)</f>
        <v>5. 2. 2021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 xml:space="preserve"> </v>
      </c>
      <c r="G95" s="33"/>
      <c r="H95" s="33"/>
      <c r="I95" s="26" t="s">
        <v>31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29</v>
      </c>
      <c r="D96" s="33"/>
      <c r="E96" s="33"/>
      <c r="F96" s="24" t="str">
        <f>IF(E22="","",E22)</f>
        <v>Vyplň údaj</v>
      </c>
      <c r="G96" s="33"/>
      <c r="H96" s="33"/>
      <c r="I96" s="26" t="s">
        <v>34</v>
      </c>
      <c r="J96" s="29" t="str">
        <f>E28</f>
        <v xml:space="preserve"> 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46" t="s">
        <v>143</v>
      </c>
      <c r="D98" s="147"/>
      <c r="E98" s="147"/>
      <c r="F98" s="147"/>
      <c r="G98" s="147"/>
      <c r="H98" s="147"/>
      <c r="I98" s="147"/>
      <c r="J98" s="148" t="s">
        <v>144</v>
      </c>
      <c r="K98" s="147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49" t="s">
        <v>145</v>
      </c>
      <c r="D100" s="33"/>
      <c r="E100" s="33"/>
      <c r="F100" s="33"/>
      <c r="G100" s="33"/>
      <c r="H100" s="33"/>
      <c r="I100" s="33"/>
      <c r="J100" s="81">
        <f>J127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146</v>
      </c>
    </row>
    <row r="101" spans="1:47" s="9" customFormat="1" ht="24.95" customHeight="1">
      <c r="B101" s="150"/>
      <c r="C101" s="151"/>
      <c r="D101" s="152" t="s">
        <v>147</v>
      </c>
      <c r="E101" s="153"/>
      <c r="F101" s="153"/>
      <c r="G101" s="153"/>
      <c r="H101" s="153"/>
      <c r="I101" s="153"/>
      <c r="J101" s="154">
        <f>J380</f>
        <v>0</v>
      </c>
      <c r="K101" s="151"/>
      <c r="L101" s="155"/>
    </row>
    <row r="102" spans="1:47" s="10" customFormat="1" ht="19.899999999999999" customHeight="1">
      <c r="B102" s="156"/>
      <c r="C102" s="100"/>
      <c r="D102" s="157" t="s">
        <v>148</v>
      </c>
      <c r="E102" s="158"/>
      <c r="F102" s="158"/>
      <c r="G102" s="158"/>
      <c r="H102" s="158"/>
      <c r="I102" s="158"/>
      <c r="J102" s="159">
        <f>J381</f>
        <v>0</v>
      </c>
      <c r="K102" s="100"/>
      <c r="L102" s="160"/>
    </row>
    <row r="103" spans="1:47" s="9" customFormat="1" ht="24.95" customHeight="1">
      <c r="B103" s="150"/>
      <c r="C103" s="151"/>
      <c r="D103" s="152" t="s">
        <v>149</v>
      </c>
      <c r="E103" s="153"/>
      <c r="F103" s="153"/>
      <c r="G103" s="153"/>
      <c r="H103" s="153"/>
      <c r="I103" s="153"/>
      <c r="J103" s="154">
        <f>J382</f>
        <v>0</v>
      </c>
      <c r="K103" s="151"/>
      <c r="L103" s="155"/>
    </row>
    <row r="104" spans="1:47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150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3" t="str">
        <f>E7</f>
        <v>Oprava zabezpečovacího zařízení v žst Nymburk město</v>
      </c>
      <c r="F113" s="264"/>
      <c r="G113" s="264"/>
      <c r="H113" s="26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12" customHeight="1">
      <c r="B114" s="18"/>
      <c r="C114" s="26" t="s">
        <v>135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5" s="1" customFormat="1" ht="16.5" customHeight="1">
      <c r="B115" s="18"/>
      <c r="C115" s="19"/>
      <c r="D115" s="19"/>
      <c r="E115" s="263" t="s">
        <v>136</v>
      </c>
      <c r="F115" s="246"/>
      <c r="G115" s="246"/>
      <c r="H115" s="246"/>
      <c r="I115" s="19"/>
      <c r="J115" s="19"/>
      <c r="K115" s="19"/>
      <c r="L115" s="17"/>
    </row>
    <row r="116" spans="1:65" s="1" customFormat="1" ht="12" customHeight="1">
      <c r="B116" s="18"/>
      <c r="C116" s="26" t="s">
        <v>137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pans="1:65" s="2" customFormat="1" ht="16.5" customHeight="1">
      <c r="A117" s="31"/>
      <c r="B117" s="32"/>
      <c r="C117" s="33"/>
      <c r="D117" s="33"/>
      <c r="E117" s="265" t="s">
        <v>138</v>
      </c>
      <c r="F117" s="266"/>
      <c r="G117" s="266"/>
      <c r="H117" s="266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139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6.5" customHeight="1">
      <c r="A119" s="31"/>
      <c r="B119" s="32"/>
      <c r="C119" s="33"/>
      <c r="D119" s="33"/>
      <c r="E119" s="260" t="str">
        <f>E13</f>
        <v>01 - Zabezpečovací zařízení</v>
      </c>
      <c r="F119" s="266"/>
      <c r="G119" s="266"/>
      <c r="H119" s="266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2" customHeight="1">
      <c r="A121" s="31"/>
      <c r="B121" s="32"/>
      <c r="C121" s="26" t="s">
        <v>20</v>
      </c>
      <c r="D121" s="33"/>
      <c r="E121" s="33"/>
      <c r="F121" s="24" t="str">
        <f>F16</f>
        <v xml:space="preserve"> </v>
      </c>
      <c r="G121" s="33"/>
      <c r="H121" s="33"/>
      <c r="I121" s="26" t="s">
        <v>22</v>
      </c>
      <c r="J121" s="63" t="str">
        <f>IF(J16="","",J16)</f>
        <v>5. 2. 2021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24</v>
      </c>
      <c r="D123" s="33"/>
      <c r="E123" s="33"/>
      <c r="F123" s="24" t="str">
        <f>E19</f>
        <v xml:space="preserve"> </v>
      </c>
      <c r="G123" s="33"/>
      <c r="H123" s="33"/>
      <c r="I123" s="26" t="s">
        <v>31</v>
      </c>
      <c r="J123" s="29" t="str">
        <f>E25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5.2" customHeight="1">
      <c r="A124" s="31"/>
      <c r="B124" s="32"/>
      <c r="C124" s="26" t="s">
        <v>29</v>
      </c>
      <c r="D124" s="33"/>
      <c r="E124" s="33"/>
      <c r="F124" s="24" t="str">
        <f>IF(E22="","",E22)</f>
        <v>Vyplň údaj</v>
      </c>
      <c r="G124" s="33"/>
      <c r="H124" s="33"/>
      <c r="I124" s="26" t="s">
        <v>34</v>
      </c>
      <c r="J124" s="29" t="str">
        <f>E28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11" customFormat="1" ht="29.25" customHeight="1">
      <c r="A126" s="161"/>
      <c r="B126" s="162"/>
      <c r="C126" s="163" t="s">
        <v>151</v>
      </c>
      <c r="D126" s="164" t="s">
        <v>62</v>
      </c>
      <c r="E126" s="164" t="s">
        <v>58</v>
      </c>
      <c r="F126" s="164" t="s">
        <v>59</v>
      </c>
      <c r="G126" s="164" t="s">
        <v>152</v>
      </c>
      <c r="H126" s="164" t="s">
        <v>153</v>
      </c>
      <c r="I126" s="164" t="s">
        <v>154</v>
      </c>
      <c r="J126" s="164" t="s">
        <v>144</v>
      </c>
      <c r="K126" s="165" t="s">
        <v>155</v>
      </c>
      <c r="L126" s="166"/>
      <c r="M126" s="72" t="s">
        <v>1</v>
      </c>
      <c r="N126" s="73" t="s">
        <v>41</v>
      </c>
      <c r="O126" s="73" t="s">
        <v>156</v>
      </c>
      <c r="P126" s="73" t="s">
        <v>157</v>
      </c>
      <c r="Q126" s="73" t="s">
        <v>158</v>
      </c>
      <c r="R126" s="73" t="s">
        <v>159</v>
      </c>
      <c r="S126" s="73" t="s">
        <v>160</v>
      </c>
      <c r="T126" s="74" t="s">
        <v>161</v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</row>
    <row r="127" spans="1:65" s="2" customFormat="1" ht="22.9" customHeight="1">
      <c r="A127" s="31"/>
      <c r="B127" s="32"/>
      <c r="C127" s="79" t="s">
        <v>162</v>
      </c>
      <c r="D127" s="33"/>
      <c r="E127" s="33"/>
      <c r="F127" s="33"/>
      <c r="G127" s="33"/>
      <c r="H127" s="33"/>
      <c r="I127" s="33"/>
      <c r="J127" s="167">
        <f>BK127</f>
        <v>0</v>
      </c>
      <c r="K127" s="33"/>
      <c r="L127" s="36"/>
      <c r="M127" s="75"/>
      <c r="N127" s="168"/>
      <c r="O127" s="76"/>
      <c r="P127" s="169">
        <f>P128+SUM(P129:P380)+P382</f>
        <v>0</v>
      </c>
      <c r="Q127" s="76"/>
      <c r="R127" s="169">
        <f>R128+SUM(R129:R380)+R382</f>
        <v>7.1580000000000005E-2</v>
      </c>
      <c r="S127" s="76"/>
      <c r="T127" s="170">
        <f>T128+SUM(T129:T380)+T382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76</v>
      </c>
      <c r="AU127" s="14" t="s">
        <v>146</v>
      </c>
      <c r="BK127" s="171">
        <f>BK128+SUM(BK129:BK380)+BK382</f>
        <v>0</v>
      </c>
    </row>
    <row r="128" spans="1:65" s="2" customFormat="1" ht="24.2" customHeight="1">
      <c r="A128" s="31"/>
      <c r="B128" s="32"/>
      <c r="C128" s="172" t="s">
        <v>84</v>
      </c>
      <c r="D128" s="172" t="s">
        <v>163</v>
      </c>
      <c r="E128" s="173" t="s">
        <v>164</v>
      </c>
      <c r="F128" s="174" t="s">
        <v>165</v>
      </c>
      <c r="G128" s="175" t="s">
        <v>166</v>
      </c>
      <c r="H128" s="176">
        <v>41</v>
      </c>
      <c r="I128" s="177"/>
      <c r="J128" s="178">
        <f t="shared" ref="J128:J191" si="0">ROUND(I128*H128,2)</f>
        <v>0</v>
      </c>
      <c r="K128" s="174" t="s">
        <v>167</v>
      </c>
      <c r="L128" s="179"/>
      <c r="M128" s="180" t="s">
        <v>1</v>
      </c>
      <c r="N128" s="181" t="s">
        <v>42</v>
      </c>
      <c r="O128" s="68"/>
      <c r="P128" s="182">
        <f t="shared" ref="P128:P191" si="1">O128*H128</f>
        <v>0</v>
      </c>
      <c r="Q128" s="182">
        <v>0</v>
      </c>
      <c r="R128" s="182">
        <f t="shared" ref="R128:R191" si="2">Q128*H128</f>
        <v>0</v>
      </c>
      <c r="S128" s="182">
        <v>0</v>
      </c>
      <c r="T128" s="183">
        <f t="shared" ref="T128:T191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86</v>
      </c>
      <c r="AT128" s="184" t="s">
        <v>163</v>
      </c>
      <c r="AU128" s="184" t="s">
        <v>77</v>
      </c>
      <c r="AY128" s="14" t="s">
        <v>168</v>
      </c>
      <c r="BE128" s="185">
        <f t="shared" ref="BE128:BE191" si="4">IF(N128="základní",J128,0)</f>
        <v>0</v>
      </c>
      <c r="BF128" s="185">
        <f t="shared" ref="BF128:BF191" si="5">IF(N128="snížená",J128,0)</f>
        <v>0</v>
      </c>
      <c r="BG128" s="185">
        <f t="shared" ref="BG128:BG191" si="6">IF(N128="zákl. přenesená",J128,0)</f>
        <v>0</v>
      </c>
      <c r="BH128" s="185">
        <f t="shared" ref="BH128:BH191" si="7">IF(N128="sníž. přenesená",J128,0)</f>
        <v>0</v>
      </c>
      <c r="BI128" s="185">
        <f t="shared" ref="BI128:BI191" si="8">IF(N128="nulová",J128,0)</f>
        <v>0</v>
      </c>
      <c r="BJ128" s="14" t="s">
        <v>84</v>
      </c>
      <c r="BK128" s="185">
        <f t="shared" ref="BK128:BK191" si="9">ROUND(I128*H128,2)</f>
        <v>0</v>
      </c>
      <c r="BL128" s="14" t="s">
        <v>84</v>
      </c>
      <c r="BM128" s="184" t="s">
        <v>169</v>
      </c>
    </row>
    <row r="129" spans="1:65" s="2" customFormat="1" ht="24.2" customHeight="1">
      <c r="A129" s="31"/>
      <c r="B129" s="32"/>
      <c r="C129" s="172" t="s">
        <v>86</v>
      </c>
      <c r="D129" s="172" t="s">
        <v>163</v>
      </c>
      <c r="E129" s="173" t="s">
        <v>170</v>
      </c>
      <c r="F129" s="174" t="s">
        <v>171</v>
      </c>
      <c r="G129" s="175" t="s">
        <v>166</v>
      </c>
      <c r="H129" s="176">
        <v>41</v>
      </c>
      <c r="I129" s="177"/>
      <c r="J129" s="178">
        <f t="shared" si="0"/>
        <v>0</v>
      </c>
      <c r="K129" s="174" t="s">
        <v>167</v>
      </c>
      <c r="L129" s="179"/>
      <c r="M129" s="180" t="s">
        <v>1</v>
      </c>
      <c r="N129" s="181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86</v>
      </c>
      <c r="AT129" s="184" t="s">
        <v>163</v>
      </c>
      <c r="AU129" s="184" t="s">
        <v>77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84</v>
      </c>
      <c r="BM129" s="184" t="s">
        <v>172</v>
      </c>
    </row>
    <row r="130" spans="1:65" s="2" customFormat="1" ht="24.2" customHeight="1">
      <c r="A130" s="31"/>
      <c r="B130" s="32"/>
      <c r="C130" s="172" t="s">
        <v>94</v>
      </c>
      <c r="D130" s="172" t="s">
        <v>163</v>
      </c>
      <c r="E130" s="173" t="s">
        <v>173</v>
      </c>
      <c r="F130" s="174" t="s">
        <v>174</v>
      </c>
      <c r="G130" s="175" t="s">
        <v>166</v>
      </c>
      <c r="H130" s="176">
        <v>41</v>
      </c>
      <c r="I130" s="177"/>
      <c r="J130" s="178">
        <f t="shared" si="0"/>
        <v>0</v>
      </c>
      <c r="K130" s="174" t="s">
        <v>167</v>
      </c>
      <c r="L130" s="179"/>
      <c r="M130" s="180" t="s">
        <v>1</v>
      </c>
      <c r="N130" s="181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86</v>
      </c>
      <c r="AT130" s="184" t="s">
        <v>163</v>
      </c>
      <c r="AU130" s="184" t="s">
        <v>77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84</v>
      </c>
      <c r="BM130" s="184" t="s">
        <v>175</v>
      </c>
    </row>
    <row r="131" spans="1:65" s="2" customFormat="1" ht="24.2" customHeight="1">
      <c r="A131" s="31"/>
      <c r="B131" s="32"/>
      <c r="C131" s="172" t="s">
        <v>176</v>
      </c>
      <c r="D131" s="172" t="s">
        <v>163</v>
      </c>
      <c r="E131" s="173" t="s">
        <v>177</v>
      </c>
      <c r="F131" s="174" t="s">
        <v>178</v>
      </c>
      <c r="G131" s="175" t="s">
        <v>179</v>
      </c>
      <c r="H131" s="176">
        <v>41</v>
      </c>
      <c r="I131" s="177"/>
      <c r="J131" s="178">
        <f t="shared" si="0"/>
        <v>0</v>
      </c>
      <c r="K131" s="174" t="s">
        <v>167</v>
      </c>
      <c r="L131" s="179"/>
      <c r="M131" s="180" t="s">
        <v>1</v>
      </c>
      <c r="N131" s="181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86</v>
      </c>
      <c r="AT131" s="184" t="s">
        <v>163</v>
      </c>
      <c r="AU131" s="184" t="s">
        <v>77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84</v>
      </c>
      <c r="BM131" s="184" t="s">
        <v>180</v>
      </c>
    </row>
    <row r="132" spans="1:65" s="2" customFormat="1" ht="24.2" customHeight="1">
      <c r="A132" s="31"/>
      <c r="B132" s="32"/>
      <c r="C132" s="172" t="s">
        <v>181</v>
      </c>
      <c r="D132" s="172" t="s">
        <v>163</v>
      </c>
      <c r="E132" s="173" t="s">
        <v>182</v>
      </c>
      <c r="F132" s="174" t="s">
        <v>183</v>
      </c>
      <c r="G132" s="175" t="s">
        <v>166</v>
      </c>
      <c r="H132" s="176">
        <v>82</v>
      </c>
      <c r="I132" s="177"/>
      <c r="J132" s="178">
        <f t="shared" si="0"/>
        <v>0</v>
      </c>
      <c r="K132" s="174" t="s">
        <v>167</v>
      </c>
      <c r="L132" s="179"/>
      <c r="M132" s="180" t="s">
        <v>1</v>
      </c>
      <c r="N132" s="181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86</v>
      </c>
      <c r="AT132" s="184" t="s">
        <v>163</v>
      </c>
      <c r="AU132" s="184" t="s">
        <v>77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84</v>
      </c>
      <c r="BM132" s="184" t="s">
        <v>184</v>
      </c>
    </row>
    <row r="133" spans="1:65" s="2" customFormat="1" ht="24.2" customHeight="1">
      <c r="A133" s="31"/>
      <c r="B133" s="32"/>
      <c r="C133" s="172" t="s">
        <v>185</v>
      </c>
      <c r="D133" s="172" t="s">
        <v>163</v>
      </c>
      <c r="E133" s="173" t="s">
        <v>186</v>
      </c>
      <c r="F133" s="174" t="s">
        <v>187</v>
      </c>
      <c r="G133" s="175" t="s">
        <v>166</v>
      </c>
      <c r="H133" s="176">
        <v>82</v>
      </c>
      <c r="I133" s="177"/>
      <c r="J133" s="178">
        <f t="shared" si="0"/>
        <v>0</v>
      </c>
      <c r="K133" s="174" t="s">
        <v>167</v>
      </c>
      <c r="L133" s="179"/>
      <c r="M133" s="180" t="s">
        <v>1</v>
      </c>
      <c r="N133" s="181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86</v>
      </c>
      <c r="AT133" s="184" t="s">
        <v>163</v>
      </c>
      <c r="AU133" s="184" t="s">
        <v>77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84</v>
      </c>
      <c r="BM133" s="184" t="s">
        <v>188</v>
      </c>
    </row>
    <row r="134" spans="1:65" s="2" customFormat="1" ht="24.2" customHeight="1">
      <c r="A134" s="31"/>
      <c r="B134" s="32"/>
      <c r="C134" s="172" t="s">
        <v>189</v>
      </c>
      <c r="D134" s="172" t="s">
        <v>163</v>
      </c>
      <c r="E134" s="173" t="s">
        <v>190</v>
      </c>
      <c r="F134" s="174" t="s">
        <v>191</v>
      </c>
      <c r="G134" s="175" t="s">
        <v>166</v>
      </c>
      <c r="H134" s="176">
        <v>41</v>
      </c>
      <c r="I134" s="177"/>
      <c r="J134" s="178">
        <f t="shared" si="0"/>
        <v>0</v>
      </c>
      <c r="K134" s="174" t="s">
        <v>167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86</v>
      </c>
      <c r="AT134" s="184" t="s">
        <v>163</v>
      </c>
      <c r="AU134" s="184" t="s">
        <v>77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84</v>
      </c>
      <c r="BM134" s="184" t="s">
        <v>192</v>
      </c>
    </row>
    <row r="135" spans="1:65" s="2" customFormat="1" ht="24.2" customHeight="1">
      <c r="A135" s="31"/>
      <c r="B135" s="32"/>
      <c r="C135" s="172" t="s">
        <v>193</v>
      </c>
      <c r="D135" s="172" t="s">
        <v>163</v>
      </c>
      <c r="E135" s="173" t="s">
        <v>194</v>
      </c>
      <c r="F135" s="174" t="s">
        <v>195</v>
      </c>
      <c r="G135" s="175" t="s">
        <v>166</v>
      </c>
      <c r="H135" s="176">
        <v>2</v>
      </c>
      <c r="I135" s="177"/>
      <c r="J135" s="178">
        <f t="shared" si="0"/>
        <v>0</v>
      </c>
      <c r="K135" s="174" t="s">
        <v>167</v>
      </c>
      <c r="L135" s="179"/>
      <c r="M135" s="180" t="s">
        <v>1</v>
      </c>
      <c r="N135" s="181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86</v>
      </c>
      <c r="AT135" s="184" t="s">
        <v>163</v>
      </c>
      <c r="AU135" s="184" t="s">
        <v>77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84</v>
      </c>
      <c r="BM135" s="184" t="s">
        <v>196</v>
      </c>
    </row>
    <row r="136" spans="1:65" s="2" customFormat="1" ht="24.2" customHeight="1">
      <c r="A136" s="31"/>
      <c r="B136" s="32"/>
      <c r="C136" s="172" t="s">
        <v>197</v>
      </c>
      <c r="D136" s="172" t="s">
        <v>163</v>
      </c>
      <c r="E136" s="173" t="s">
        <v>198</v>
      </c>
      <c r="F136" s="174" t="s">
        <v>199</v>
      </c>
      <c r="G136" s="175" t="s">
        <v>166</v>
      </c>
      <c r="H136" s="176">
        <v>41</v>
      </c>
      <c r="I136" s="177"/>
      <c r="J136" s="178">
        <f t="shared" si="0"/>
        <v>0</v>
      </c>
      <c r="K136" s="174" t="s">
        <v>167</v>
      </c>
      <c r="L136" s="179"/>
      <c r="M136" s="180" t="s">
        <v>1</v>
      </c>
      <c r="N136" s="181" t="s">
        <v>42</v>
      </c>
      <c r="O136" s="68"/>
      <c r="P136" s="182">
        <f t="shared" si="1"/>
        <v>0</v>
      </c>
      <c r="Q136" s="182">
        <v>0</v>
      </c>
      <c r="R136" s="182">
        <f t="shared" si="2"/>
        <v>0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86</v>
      </c>
      <c r="AT136" s="184" t="s">
        <v>163</v>
      </c>
      <c r="AU136" s="184" t="s">
        <v>77</v>
      </c>
      <c r="AY136" s="14" t="s">
        <v>168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84</v>
      </c>
      <c r="BK136" s="185">
        <f t="shared" si="9"/>
        <v>0</v>
      </c>
      <c r="BL136" s="14" t="s">
        <v>84</v>
      </c>
      <c r="BM136" s="184" t="s">
        <v>200</v>
      </c>
    </row>
    <row r="137" spans="1:65" s="2" customFormat="1" ht="24.2" customHeight="1">
      <c r="A137" s="31"/>
      <c r="B137" s="32"/>
      <c r="C137" s="172" t="s">
        <v>201</v>
      </c>
      <c r="D137" s="172" t="s">
        <v>163</v>
      </c>
      <c r="E137" s="173" t="s">
        <v>202</v>
      </c>
      <c r="F137" s="174" t="s">
        <v>203</v>
      </c>
      <c r="G137" s="175" t="s">
        <v>166</v>
      </c>
      <c r="H137" s="176">
        <v>13</v>
      </c>
      <c r="I137" s="177"/>
      <c r="J137" s="178">
        <f t="shared" si="0"/>
        <v>0</v>
      </c>
      <c r="K137" s="174" t="s">
        <v>167</v>
      </c>
      <c r="L137" s="179"/>
      <c r="M137" s="180" t="s">
        <v>1</v>
      </c>
      <c r="N137" s="181" t="s">
        <v>42</v>
      </c>
      <c r="O137" s="68"/>
      <c r="P137" s="182">
        <f t="shared" si="1"/>
        <v>0</v>
      </c>
      <c r="Q137" s="182">
        <v>0</v>
      </c>
      <c r="R137" s="182">
        <f t="shared" si="2"/>
        <v>0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86</v>
      </c>
      <c r="AT137" s="184" t="s">
        <v>163</v>
      </c>
      <c r="AU137" s="184" t="s">
        <v>77</v>
      </c>
      <c r="AY137" s="14" t="s">
        <v>168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84</v>
      </c>
      <c r="BK137" s="185">
        <f t="shared" si="9"/>
        <v>0</v>
      </c>
      <c r="BL137" s="14" t="s">
        <v>84</v>
      </c>
      <c r="BM137" s="184" t="s">
        <v>204</v>
      </c>
    </row>
    <row r="138" spans="1:65" s="2" customFormat="1" ht="24.2" customHeight="1">
      <c r="A138" s="31"/>
      <c r="B138" s="32"/>
      <c r="C138" s="172" t="s">
        <v>205</v>
      </c>
      <c r="D138" s="172" t="s">
        <v>163</v>
      </c>
      <c r="E138" s="173" t="s">
        <v>206</v>
      </c>
      <c r="F138" s="174" t="s">
        <v>207</v>
      </c>
      <c r="G138" s="175" t="s">
        <v>166</v>
      </c>
      <c r="H138" s="176">
        <v>31</v>
      </c>
      <c r="I138" s="177"/>
      <c r="J138" s="178">
        <f t="shared" si="0"/>
        <v>0</v>
      </c>
      <c r="K138" s="174" t="s">
        <v>167</v>
      </c>
      <c r="L138" s="179"/>
      <c r="M138" s="180" t="s">
        <v>1</v>
      </c>
      <c r="N138" s="181" t="s">
        <v>42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86</v>
      </c>
      <c r="AT138" s="184" t="s">
        <v>163</v>
      </c>
      <c r="AU138" s="184" t="s">
        <v>77</v>
      </c>
      <c r="AY138" s="14" t="s">
        <v>168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84</v>
      </c>
      <c r="BK138" s="185">
        <f t="shared" si="9"/>
        <v>0</v>
      </c>
      <c r="BL138" s="14" t="s">
        <v>84</v>
      </c>
      <c r="BM138" s="184" t="s">
        <v>208</v>
      </c>
    </row>
    <row r="139" spans="1:65" s="2" customFormat="1" ht="24.2" customHeight="1">
      <c r="A139" s="31"/>
      <c r="B139" s="32"/>
      <c r="C139" s="172" t="s">
        <v>209</v>
      </c>
      <c r="D139" s="172" t="s">
        <v>163</v>
      </c>
      <c r="E139" s="173" t="s">
        <v>210</v>
      </c>
      <c r="F139" s="174" t="s">
        <v>211</v>
      </c>
      <c r="G139" s="175" t="s">
        <v>212</v>
      </c>
      <c r="H139" s="176">
        <v>300</v>
      </c>
      <c r="I139" s="177"/>
      <c r="J139" s="178">
        <f t="shared" si="0"/>
        <v>0</v>
      </c>
      <c r="K139" s="174" t="s">
        <v>167</v>
      </c>
      <c r="L139" s="179"/>
      <c r="M139" s="180" t="s">
        <v>1</v>
      </c>
      <c r="N139" s="181" t="s">
        <v>42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213</v>
      </c>
      <c r="AT139" s="184" t="s">
        <v>163</v>
      </c>
      <c r="AU139" s="184" t="s">
        <v>77</v>
      </c>
      <c r="AY139" s="14" t="s">
        <v>168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84</v>
      </c>
      <c r="BK139" s="185">
        <f t="shared" si="9"/>
        <v>0</v>
      </c>
      <c r="BL139" s="14" t="s">
        <v>213</v>
      </c>
      <c r="BM139" s="184" t="s">
        <v>214</v>
      </c>
    </row>
    <row r="140" spans="1:65" s="2" customFormat="1" ht="24.2" customHeight="1">
      <c r="A140" s="31"/>
      <c r="B140" s="32"/>
      <c r="C140" s="172" t="s">
        <v>215</v>
      </c>
      <c r="D140" s="172" t="s">
        <v>163</v>
      </c>
      <c r="E140" s="173" t="s">
        <v>216</v>
      </c>
      <c r="F140" s="174" t="s">
        <v>217</v>
      </c>
      <c r="G140" s="175" t="s">
        <v>212</v>
      </c>
      <c r="H140" s="176">
        <v>80</v>
      </c>
      <c r="I140" s="177"/>
      <c r="J140" s="178">
        <f t="shared" si="0"/>
        <v>0</v>
      </c>
      <c r="K140" s="174" t="s">
        <v>167</v>
      </c>
      <c r="L140" s="179"/>
      <c r="M140" s="180" t="s">
        <v>1</v>
      </c>
      <c r="N140" s="181" t="s">
        <v>42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213</v>
      </c>
      <c r="AT140" s="184" t="s">
        <v>163</v>
      </c>
      <c r="AU140" s="184" t="s">
        <v>77</v>
      </c>
      <c r="AY140" s="14" t="s">
        <v>168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84</v>
      </c>
      <c r="BK140" s="185">
        <f t="shared" si="9"/>
        <v>0</v>
      </c>
      <c r="BL140" s="14" t="s">
        <v>213</v>
      </c>
      <c r="BM140" s="184" t="s">
        <v>218</v>
      </c>
    </row>
    <row r="141" spans="1:65" s="2" customFormat="1" ht="24.2" customHeight="1">
      <c r="A141" s="31"/>
      <c r="B141" s="32"/>
      <c r="C141" s="172" t="s">
        <v>219</v>
      </c>
      <c r="D141" s="172" t="s">
        <v>163</v>
      </c>
      <c r="E141" s="173" t="s">
        <v>220</v>
      </c>
      <c r="F141" s="174" t="s">
        <v>221</v>
      </c>
      <c r="G141" s="175" t="s">
        <v>212</v>
      </c>
      <c r="H141" s="176">
        <v>80</v>
      </c>
      <c r="I141" s="177"/>
      <c r="J141" s="178">
        <f t="shared" si="0"/>
        <v>0</v>
      </c>
      <c r="K141" s="174" t="s">
        <v>167</v>
      </c>
      <c r="L141" s="179"/>
      <c r="M141" s="180" t="s">
        <v>1</v>
      </c>
      <c r="N141" s="181" t="s">
        <v>42</v>
      </c>
      <c r="O141" s="68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213</v>
      </c>
      <c r="AT141" s="184" t="s">
        <v>163</v>
      </c>
      <c r="AU141" s="184" t="s">
        <v>77</v>
      </c>
      <c r="AY141" s="14" t="s">
        <v>168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84</v>
      </c>
      <c r="BK141" s="185">
        <f t="shared" si="9"/>
        <v>0</v>
      </c>
      <c r="BL141" s="14" t="s">
        <v>213</v>
      </c>
      <c r="BM141" s="184" t="s">
        <v>222</v>
      </c>
    </row>
    <row r="142" spans="1:65" s="2" customFormat="1" ht="24.2" customHeight="1">
      <c r="A142" s="31"/>
      <c r="B142" s="32"/>
      <c r="C142" s="172" t="s">
        <v>8</v>
      </c>
      <c r="D142" s="172" t="s">
        <v>163</v>
      </c>
      <c r="E142" s="173" t="s">
        <v>223</v>
      </c>
      <c r="F142" s="174" t="s">
        <v>224</v>
      </c>
      <c r="G142" s="175" t="s">
        <v>166</v>
      </c>
      <c r="H142" s="176">
        <v>18</v>
      </c>
      <c r="I142" s="177"/>
      <c r="J142" s="178">
        <f t="shared" si="0"/>
        <v>0</v>
      </c>
      <c r="K142" s="174" t="s">
        <v>167</v>
      </c>
      <c r="L142" s="179"/>
      <c r="M142" s="180" t="s">
        <v>1</v>
      </c>
      <c r="N142" s="181" t="s">
        <v>42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86</v>
      </c>
      <c r="AT142" s="184" t="s">
        <v>163</v>
      </c>
      <c r="AU142" s="184" t="s">
        <v>77</v>
      </c>
      <c r="AY142" s="14" t="s">
        <v>168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84</v>
      </c>
      <c r="BK142" s="185">
        <f t="shared" si="9"/>
        <v>0</v>
      </c>
      <c r="BL142" s="14" t="s">
        <v>84</v>
      </c>
      <c r="BM142" s="184" t="s">
        <v>225</v>
      </c>
    </row>
    <row r="143" spans="1:65" s="2" customFormat="1" ht="24.2" customHeight="1">
      <c r="A143" s="31"/>
      <c r="B143" s="32"/>
      <c r="C143" s="172" t="s">
        <v>226</v>
      </c>
      <c r="D143" s="172" t="s">
        <v>163</v>
      </c>
      <c r="E143" s="173" t="s">
        <v>227</v>
      </c>
      <c r="F143" s="174" t="s">
        <v>228</v>
      </c>
      <c r="G143" s="175" t="s">
        <v>166</v>
      </c>
      <c r="H143" s="176">
        <v>1</v>
      </c>
      <c r="I143" s="177"/>
      <c r="J143" s="178">
        <f t="shared" si="0"/>
        <v>0</v>
      </c>
      <c r="K143" s="174" t="s">
        <v>1</v>
      </c>
      <c r="L143" s="179"/>
      <c r="M143" s="180" t="s">
        <v>1</v>
      </c>
      <c r="N143" s="181" t="s">
        <v>42</v>
      </c>
      <c r="O143" s="68"/>
      <c r="P143" s="182">
        <f t="shared" si="1"/>
        <v>0</v>
      </c>
      <c r="Q143" s="182">
        <v>0</v>
      </c>
      <c r="R143" s="182">
        <f t="shared" si="2"/>
        <v>0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86</v>
      </c>
      <c r="AT143" s="184" t="s">
        <v>163</v>
      </c>
      <c r="AU143" s="184" t="s">
        <v>77</v>
      </c>
      <c r="AY143" s="14" t="s">
        <v>168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84</v>
      </c>
      <c r="BK143" s="185">
        <f t="shared" si="9"/>
        <v>0</v>
      </c>
      <c r="BL143" s="14" t="s">
        <v>84</v>
      </c>
      <c r="BM143" s="184" t="s">
        <v>229</v>
      </c>
    </row>
    <row r="144" spans="1:65" s="2" customFormat="1" ht="14.45" customHeight="1">
      <c r="A144" s="31"/>
      <c r="B144" s="32"/>
      <c r="C144" s="172" t="s">
        <v>230</v>
      </c>
      <c r="D144" s="172" t="s">
        <v>163</v>
      </c>
      <c r="E144" s="173" t="s">
        <v>231</v>
      </c>
      <c r="F144" s="174" t="s">
        <v>232</v>
      </c>
      <c r="G144" s="175" t="s">
        <v>166</v>
      </c>
      <c r="H144" s="176">
        <v>1</v>
      </c>
      <c r="I144" s="177"/>
      <c r="J144" s="178">
        <f t="shared" si="0"/>
        <v>0</v>
      </c>
      <c r="K144" s="174" t="s">
        <v>1</v>
      </c>
      <c r="L144" s="179"/>
      <c r="M144" s="180" t="s">
        <v>1</v>
      </c>
      <c r="N144" s="181" t="s">
        <v>42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86</v>
      </c>
      <c r="AT144" s="184" t="s">
        <v>163</v>
      </c>
      <c r="AU144" s="184" t="s">
        <v>77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84</v>
      </c>
      <c r="BM144" s="184" t="s">
        <v>233</v>
      </c>
    </row>
    <row r="145" spans="1:65" s="2" customFormat="1" ht="24.2" customHeight="1">
      <c r="A145" s="31"/>
      <c r="B145" s="32"/>
      <c r="C145" s="172" t="s">
        <v>234</v>
      </c>
      <c r="D145" s="172" t="s">
        <v>163</v>
      </c>
      <c r="E145" s="173" t="s">
        <v>235</v>
      </c>
      <c r="F145" s="174" t="s">
        <v>236</v>
      </c>
      <c r="G145" s="175" t="s">
        <v>166</v>
      </c>
      <c r="H145" s="176">
        <v>1</v>
      </c>
      <c r="I145" s="177"/>
      <c r="J145" s="178">
        <f t="shared" si="0"/>
        <v>0</v>
      </c>
      <c r="K145" s="174" t="s">
        <v>1</v>
      </c>
      <c r="L145" s="179"/>
      <c r="M145" s="180" t="s">
        <v>1</v>
      </c>
      <c r="N145" s="181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86</v>
      </c>
      <c r="AT145" s="184" t="s">
        <v>163</v>
      </c>
      <c r="AU145" s="184" t="s">
        <v>77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84</v>
      </c>
      <c r="BM145" s="184" t="s">
        <v>237</v>
      </c>
    </row>
    <row r="146" spans="1:65" s="2" customFormat="1" ht="24.2" customHeight="1">
      <c r="A146" s="31"/>
      <c r="B146" s="32"/>
      <c r="C146" s="172" t="s">
        <v>238</v>
      </c>
      <c r="D146" s="172" t="s">
        <v>163</v>
      </c>
      <c r="E146" s="173" t="s">
        <v>239</v>
      </c>
      <c r="F146" s="174" t="s">
        <v>240</v>
      </c>
      <c r="G146" s="175" t="s">
        <v>166</v>
      </c>
      <c r="H146" s="176">
        <v>1</v>
      </c>
      <c r="I146" s="177"/>
      <c r="J146" s="178">
        <f t="shared" si="0"/>
        <v>0</v>
      </c>
      <c r="K146" s="174" t="s">
        <v>1</v>
      </c>
      <c r="L146" s="179"/>
      <c r="M146" s="180" t="s">
        <v>1</v>
      </c>
      <c r="N146" s="181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86</v>
      </c>
      <c r="AT146" s="184" t="s">
        <v>163</v>
      </c>
      <c r="AU146" s="184" t="s">
        <v>77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84</v>
      </c>
      <c r="BM146" s="184" t="s">
        <v>241</v>
      </c>
    </row>
    <row r="147" spans="1:65" s="2" customFormat="1" ht="24.2" customHeight="1">
      <c r="A147" s="31"/>
      <c r="B147" s="32"/>
      <c r="C147" s="172" t="s">
        <v>242</v>
      </c>
      <c r="D147" s="172" t="s">
        <v>163</v>
      </c>
      <c r="E147" s="173" t="s">
        <v>243</v>
      </c>
      <c r="F147" s="174" t="s">
        <v>244</v>
      </c>
      <c r="G147" s="175" t="s">
        <v>245</v>
      </c>
      <c r="H147" s="176">
        <v>1</v>
      </c>
      <c r="I147" s="177"/>
      <c r="J147" s="178">
        <f t="shared" si="0"/>
        <v>0</v>
      </c>
      <c r="K147" s="174" t="s">
        <v>167</v>
      </c>
      <c r="L147" s="179"/>
      <c r="M147" s="180" t="s">
        <v>1</v>
      </c>
      <c r="N147" s="181" t="s">
        <v>42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86</v>
      </c>
      <c r="AT147" s="184" t="s">
        <v>163</v>
      </c>
      <c r="AU147" s="184" t="s">
        <v>77</v>
      </c>
      <c r="AY147" s="14" t="s">
        <v>168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84</v>
      </c>
      <c r="BK147" s="185">
        <f t="shared" si="9"/>
        <v>0</v>
      </c>
      <c r="BL147" s="14" t="s">
        <v>84</v>
      </c>
      <c r="BM147" s="184" t="s">
        <v>246</v>
      </c>
    </row>
    <row r="148" spans="1:65" s="2" customFormat="1" ht="14.45" customHeight="1">
      <c r="A148" s="31"/>
      <c r="B148" s="32"/>
      <c r="C148" s="172" t="s">
        <v>247</v>
      </c>
      <c r="D148" s="172" t="s">
        <v>163</v>
      </c>
      <c r="E148" s="173" t="s">
        <v>248</v>
      </c>
      <c r="F148" s="174" t="s">
        <v>232</v>
      </c>
      <c r="G148" s="175" t="s">
        <v>1</v>
      </c>
      <c r="H148" s="176">
        <v>4</v>
      </c>
      <c r="I148" s="177"/>
      <c r="J148" s="178">
        <f t="shared" si="0"/>
        <v>0</v>
      </c>
      <c r="K148" s="174" t="s">
        <v>1</v>
      </c>
      <c r="L148" s="179"/>
      <c r="M148" s="180" t="s">
        <v>1</v>
      </c>
      <c r="N148" s="181" t="s">
        <v>42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86</v>
      </c>
      <c r="AT148" s="184" t="s">
        <v>163</v>
      </c>
      <c r="AU148" s="184" t="s">
        <v>77</v>
      </c>
      <c r="AY148" s="14" t="s">
        <v>168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84</v>
      </c>
      <c r="BK148" s="185">
        <f t="shared" si="9"/>
        <v>0</v>
      </c>
      <c r="BL148" s="14" t="s">
        <v>84</v>
      </c>
      <c r="BM148" s="184" t="s">
        <v>249</v>
      </c>
    </row>
    <row r="149" spans="1:65" s="2" customFormat="1" ht="49.15" customHeight="1">
      <c r="A149" s="31"/>
      <c r="B149" s="32"/>
      <c r="C149" s="172" t="s">
        <v>250</v>
      </c>
      <c r="D149" s="172" t="s">
        <v>163</v>
      </c>
      <c r="E149" s="173" t="s">
        <v>251</v>
      </c>
      <c r="F149" s="174" t="s">
        <v>252</v>
      </c>
      <c r="G149" s="175" t="s">
        <v>166</v>
      </c>
      <c r="H149" s="176">
        <v>1</v>
      </c>
      <c r="I149" s="177"/>
      <c r="J149" s="178">
        <f t="shared" si="0"/>
        <v>0</v>
      </c>
      <c r="K149" s="174" t="s">
        <v>167</v>
      </c>
      <c r="L149" s="179"/>
      <c r="M149" s="180" t="s">
        <v>1</v>
      </c>
      <c r="N149" s="181" t="s">
        <v>42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86</v>
      </c>
      <c r="AT149" s="184" t="s">
        <v>163</v>
      </c>
      <c r="AU149" s="184" t="s">
        <v>77</v>
      </c>
      <c r="AY149" s="14" t="s">
        <v>168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84</v>
      </c>
      <c r="BK149" s="185">
        <f t="shared" si="9"/>
        <v>0</v>
      </c>
      <c r="BL149" s="14" t="s">
        <v>84</v>
      </c>
      <c r="BM149" s="184" t="s">
        <v>253</v>
      </c>
    </row>
    <row r="150" spans="1:65" s="2" customFormat="1" ht="24.2" customHeight="1">
      <c r="A150" s="31"/>
      <c r="B150" s="32"/>
      <c r="C150" s="172" t="s">
        <v>254</v>
      </c>
      <c r="D150" s="172" t="s">
        <v>163</v>
      </c>
      <c r="E150" s="173" t="s">
        <v>255</v>
      </c>
      <c r="F150" s="174" t="s">
        <v>256</v>
      </c>
      <c r="G150" s="175" t="s">
        <v>166</v>
      </c>
      <c r="H150" s="176">
        <v>1</v>
      </c>
      <c r="I150" s="177"/>
      <c r="J150" s="178">
        <f t="shared" si="0"/>
        <v>0</v>
      </c>
      <c r="K150" s="174" t="s">
        <v>167</v>
      </c>
      <c r="L150" s="179"/>
      <c r="M150" s="180" t="s">
        <v>1</v>
      </c>
      <c r="N150" s="181" t="s">
        <v>42</v>
      </c>
      <c r="O150" s="68"/>
      <c r="P150" s="182">
        <f t="shared" si="1"/>
        <v>0</v>
      </c>
      <c r="Q150" s="182">
        <v>0</v>
      </c>
      <c r="R150" s="182">
        <f t="shared" si="2"/>
        <v>0</v>
      </c>
      <c r="S150" s="182">
        <v>0</v>
      </c>
      <c r="T150" s="183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86</v>
      </c>
      <c r="AT150" s="184" t="s">
        <v>163</v>
      </c>
      <c r="AU150" s="184" t="s">
        <v>77</v>
      </c>
      <c r="AY150" s="14" t="s">
        <v>168</v>
      </c>
      <c r="BE150" s="185">
        <f t="shared" si="4"/>
        <v>0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14" t="s">
        <v>84</v>
      </c>
      <c r="BK150" s="185">
        <f t="shared" si="9"/>
        <v>0</v>
      </c>
      <c r="BL150" s="14" t="s">
        <v>84</v>
      </c>
      <c r="BM150" s="184" t="s">
        <v>257</v>
      </c>
    </row>
    <row r="151" spans="1:65" s="2" customFormat="1" ht="24.2" customHeight="1">
      <c r="A151" s="31"/>
      <c r="B151" s="32"/>
      <c r="C151" s="172" t="s">
        <v>258</v>
      </c>
      <c r="D151" s="172" t="s">
        <v>163</v>
      </c>
      <c r="E151" s="173" t="s">
        <v>259</v>
      </c>
      <c r="F151" s="174" t="s">
        <v>260</v>
      </c>
      <c r="G151" s="175" t="s">
        <v>166</v>
      </c>
      <c r="H151" s="176">
        <v>1</v>
      </c>
      <c r="I151" s="177"/>
      <c r="J151" s="178">
        <f t="shared" si="0"/>
        <v>0</v>
      </c>
      <c r="K151" s="174" t="s">
        <v>167</v>
      </c>
      <c r="L151" s="179"/>
      <c r="M151" s="180" t="s">
        <v>1</v>
      </c>
      <c r="N151" s="181" t="s">
        <v>42</v>
      </c>
      <c r="O151" s="68"/>
      <c r="P151" s="182">
        <f t="shared" si="1"/>
        <v>0</v>
      </c>
      <c r="Q151" s="182">
        <v>0</v>
      </c>
      <c r="R151" s="182">
        <f t="shared" si="2"/>
        <v>0</v>
      </c>
      <c r="S151" s="182">
        <v>0</v>
      </c>
      <c r="T151" s="183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86</v>
      </c>
      <c r="AT151" s="184" t="s">
        <v>163</v>
      </c>
      <c r="AU151" s="184" t="s">
        <v>77</v>
      </c>
      <c r="AY151" s="14" t="s">
        <v>168</v>
      </c>
      <c r="BE151" s="185">
        <f t="shared" si="4"/>
        <v>0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14" t="s">
        <v>84</v>
      </c>
      <c r="BK151" s="185">
        <f t="shared" si="9"/>
        <v>0</v>
      </c>
      <c r="BL151" s="14" t="s">
        <v>84</v>
      </c>
      <c r="BM151" s="184" t="s">
        <v>261</v>
      </c>
    </row>
    <row r="152" spans="1:65" s="2" customFormat="1" ht="24.2" customHeight="1">
      <c r="A152" s="31"/>
      <c r="B152" s="32"/>
      <c r="C152" s="172" t="s">
        <v>262</v>
      </c>
      <c r="D152" s="172" t="s">
        <v>163</v>
      </c>
      <c r="E152" s="173" t="s">
        <v>263</v>
      </c>
      <c r="F152" s="174" t="s">
        <v>264</v>
      </c>
      <c r="G152" s="175" t="s">
        <v>166</v>
      </c>
      <c r="H152" s="176">
        <v>1</v>
      </c>
      <c r="I152" s="177"/>
      <c r="J152" s="178">
        <f t="shared" si="0"/>
        <v>0</v>
      </c>
      <c r="K152" s="174" t="s">
        <v>167</v>
      </c>
      <c r="L152" s="179"/>
      <c r="M152" s="180" t="s">
        <v>1</v>
      </c>
      <c r="N152" s="181" t="s">
        <v>42</v>
      </c>
      <c r="O152" s="68"/>
      <c r="P152" s="182">
        <f t="shared" si="1"/>
        <v>0</v>
      </c>
      <c r="Q152" s="182">
        <v>0</v>
      </c>
      <c r="R152" s="182">
        <f t="shared" si="2"/>
        <v>0</v>
      </c>
      <c r="S152" s="182">
        <v>0</v>
      </c>
      <c r="T152" s="183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86</v>
      </c>
      <c r="AT152" s="184" t="s">
        <v>163</v>
      </c>
      <c r="AU152" s="184" t="s">
        <v>77</v>
      </c>
      <c r="AY152" s="14" t="s">
        <v>168</v>
      </c>
      <c r="BE152" s="185">
        <f t="shared" si="4"/>
        <v>0</v>
      </c>
      <c r="BF152" s="185">
        <f t="shared" si="5"/>
        <v>0</v>
      </c>
      <c r="BG152" s="185">
        <f t="shared" si="6"/>
        <v>0</v>
      </c>
      <c r="BH152" s="185">
        <f t="shared" si="7"/>
        <v>0</v>
      </c>
      <c r="BI152" s="185">
        <f t="shared" si="8"/>
        <v>0</v>
      </c>
      <c r="BJ152" s="14" t="s">
        <v>84</v>
      </c>
      <c r="BK152" s="185">
        <f t="shared" si="9"/>
        <v>0</v>
      </c>
      <c r="BL152" s="14" t="s">
        <v>84</v>
      </c>
      <c r="BM152" s="184" t="s">
        <v>265</v>
      </c>
    </row>
    <row r="153" spans="1:65" s="2" customFormat="1" ht="24.2" customHeight="1">
      <c r="A153" s="31"/>
      <c r="B153" s="32"/>
      <c r="C153" s="172" t="s">
        <v>266</v>
      </c>
      <c r="D153" s="172" t="s">
        <v>163</v>
      </c>
      <c r="E153" s="173" t="s">
        <v>267</v>
      </c>
      <c r="F153" s="174" t="s">
        <v>268</v>
      </c>
      <c r="G153" s="175" t="s">
        <v>166</v>
      </c>
      <c r="H153" s="176">
        <v>1</v>
      </c>
      <c r="I153" s="177"/>
      <c r="J153" s="178">
        <f t="shared" si="0"/>
        <v>0</v>
      </c>
      <c r="K153" s="174" t="s">
        <v>167</v>
      </c>
      <c r="L153" s="179"/>
      <c r="M153" s="180" t="s">
        <v>1</v>
      </c>
      <c r="N153" s="181" t="s">
        <v>42</v>
      </c>
      <c r="O153" s="68"/>
      <c r="P153" s="182">
        <f t="shared" si="1"/>
        <v>0</v>
      </c>
      <c r="Q153" s="182">
        <v>0</v>
      </c>
      <c r="R153" s="182">
        <f t="shared" si="2"/>
        <v>0</v>
      </c>
      <c r="S153" s="182">
        <v>0</v>
      </c>
      <c r="T153" s="183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86</v>
      </c>
      <c r="AT153" s="184" t="s">
        <v>163</v>
      </c>
      <c r="AU153" s="184" t="s">
        <v>77</v>
      </c>
      <c r="AY153" s="14" t="s">
        <v>168</v>
      </c>
      <c r="BE153" s="185">
        <f t="shared" si="4"/>
        <v>0</v>
      </c>
      <c r="BF153" s="185">
        <f t="shared" si="5"/>
        <v>0</v>
      </c>
      <c r="BG153" s="185">
        <f t="shared" si="6"/>
        <v>0</v>
      </c>
      <c r="BH153" s="185">
        <f t="shared" si="7"/>
        <v>0</v>
      </c>
      <c r="BI153" s="185">
        <f t="shared" si="8"/>
        <v>0</v>
      </c>
      <c r="BJ153" s="14" t="s">
        <v>84</v>
      </c>
      <c r="BK153" s="185">
        <f t="shared" si="9"/>
        <v>0</v>
      </c>
      <c r="BL153" s="14" t="s">
        <v>84</v>
      </c>
      <c r="BM153" s="184" t="s">
        <v>269</v>
      </c>
    </row>
    <row r="154" spans="1:65" s="2" customFormat="1" ht="24.2" customHeight="1">
      <c r="A154" s="31"/>
      <c r="B154" s="32"/>
      <c r="C154" s="172" t="s">
        <v>270</v>
      </c>
      <c r="D154" s="172" t="s">
        <v>163</v>
      </c>
      <c r="E154" s="173" t="s">
        <v>271</v>
      </c>
      <c r="F154" s="174" t="s">
        <v>272</v>
      </c>
      <c r="G154" s="175" t="s">
        <v>166</v>
      </c>
      <c r="H154" s="176">
        <v>1</v>
      </c>
      <c r="I154" s="177"/>
      <c r="J154" s="178">
        <f t="shared" si="0"/>
        <v>0</v>
      </c>
      <c r="K154" s="174" t="s">
        <v>167</v>
      </c>
      <c r="L154" s="179"/>
      <c r="M154" s="180" t="s">
        <v>1</v>
      </c>
      <c r="N154" s="181" t="s">
        <v>42</v>
      </c>
      <c r="O154" s="68"/>
      <c r="P154" s="182">
        <f t="shared" si="1"/>
        <v>0</v>
      </c>
      <c r="Q154" s="182">
        <v>0</v>
      </c>
      <c r="R154" s="182">
        <f t="shared" si="2"/>
        <v>0</v>
      </c>
      <c r="S154" s="182">
        <v>0</v>
      </c>
      <c r="T154" s="183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86</v>
      </c>
      <c r="AT154" s="184" t="s">
        <v>163</v>
      </c>
      <c r="AU154" s="184" t="s">
        <v>77</v>
      </c>
      <c r="AY154" s="14" t="s">
        <v>168</v>
      </c>
      <c r="BE154" s="185">
        <f t="shared" si="4"/>
        <v>0</v>
      </c>
      <c r="BF154" s="185">
        <f t="shared" si="5"/>
        <v>0</v>
      </c>
      <c r="BG154" s="185">
        <f t="shared" si="6"/>
        <v>0</v>
      </c>
      <c r="BH154" s="185">
        <f t="shared" si="7"/>
        <v>0</v>
      </c>
      <c r="BI154" s="185">
        <f t="shared" si="8"/>
        <v>0</v>
      </c>
      <c r="BJ154" s="14" t="s">
        <v>84</v>
      </c>
      <c r="BK154" s="185">
        <f t="shared" si="9"/>
        <v>0</v>
      </c>
      <c r="BL154" s="14" t="s">
        <v>84</v>
      </c>
      <c r="BM154" s="184" t="s">
        <v>273</v>
      </c>
    </row>
    <row r="155" spans="1:65" s="2" customFormat="1" ht="62.65" customHeight="1">
      <c r="A155" s="31"/>
      <c r="B155" s="32"/>
      <c r="C155" s="172" t="s">
        <v>274</v>
      </c>
      <c r="D155" s="172" t="s">
        <v>163</v>
      </c>
      <c r="E155" s="173" t="s">
        <v>275</v>
      </c>
      <c r="F155" s="174" t="s">
        <v>276</v>
      </c>
      <c r="G155" s="175" t="s">
        <v>166</v>
      </c>
      <c r="H155" s="176">
        <v>2</v>
      </c>
      <c r="I155" s="177"/>
      <c r="J155" s="178">
        <f t="shared" si="0"/>
        <v>0</v>
      </c>
      <c r="K155" s="174" t="s">
        <v>167</v>
      </c>
      <c r="L155" s="179"/>
      <c r="M155" s="180" t="s">
        <v>1</v>
      </c>
      <c r="N155" s="181" t="s">
        <v>42</v>
      </c>
      <c r="O155" s="68"/>
      <c r="P155" s="182">
        <f t="shared" si="1"/>
        <v>0</v>
      </c>
      <c r="Q155" s="182">
        <v>0</v>
      </c>
      <c r="R155" s="182">
        <f t="shared" si="2"/>
        <v>0</v>
      </c>
      <c r="S155" s="182">
        <v>0</v>
      </c>
      <c r="T155" s="183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86</v>
      </c>
      <c r="AT155" s="184" t="s">
        <v>163</v>
      </c>
      <c r="AU155" s="184" t="s">
        <v>77</v>
      </c>
      <c r="AY155" s="14" t="s">
        <v>168</v>
      </c>
      <c r="BE155" s="185">
        <f t="shared" si="4"/>
        <v>0</v>
      </c>
      <c r="BF155" s="185">
        <f t="shared" si="5"/>
        <v>0</v>
      </c>
      <c r="BG155" s="185">
        <f t="shared" si="6"/>
        <v>0</v>
      </c>
      <c r="BH155" s="185">
        <f t="shared" si="7"/>
        <v>0</v>
      </c>
      <c r="BI155" s="185">
        <f t="shared" si="8"/>
        <v>0</v>
      </c>
      <c r="BJ155" s="14" t="s">
        <v>84</v>
      </c>
      <c r="BK155" s="185">
        <f t="shared" si="9"/>
        <v>0</v>
      </c>
      <c r="BL155" s="14" t="s">
        <v>84</v>
      </c>
      <c r="BM155" s="184" t="s">
        <v>277</v>
      </c>
    </row>
    <row r="156" spans="1:65" s="2" customFormat="1" ht="24.2" customHeight="1">
      <c r="A156" s="31"/>
      <c r="B156" s="32"/>
      <c r="C156" s="172" t="s">
        <v>278</v>
      </c>
      <c r="D156" s="172" t="s">
        <v>163</v>
      </c>
      <c r="E156" s="173" t="s">
        <v>279</v>
      </c>
      <c r="F156" s="174" t="s">
        <v>280</v>
      </c>
      <c r="G156" s="175" t="s">
        <v>166</v>
      </c>
      <c r="H156" s="176">
        <v>1</v>
      </c>
      <c r="I156" s="177"/>
      <c r="J156" s="178">
        <f t="shared" si="0"/>
        <v>0</v>
      </c>
      <c r="K156" s="174" t="s">
        <v>167</v>
      </c>
      <c r="L156" s="179"/>
      <c r="M156" s="180" t="s">
        <v>1</v>
      </c>
      <c r="N156" s="181" t="s">
        <v>42</v>
      </c>
      <c r="O156" s="68"/>
      <c r="P156" s="182">
        <f t="shared" si="1"/>
        <v>0</v>
      </c>
      <c r="Q156" s="182">
        <v>0</v>
      </c>
      <c r="R156" s="182">
        <f t="shared" si="2"/>
        <v>0</v>
      </c>
      <c r="S156" s="182">
        <v>0</v>
      </c>
      <c r="T156" s="183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86</v>
      </c>
      <c r="AT156" s="184" t="s">
        <v>163</v>
      </c>
      <c r="AU156" s="184" t="s">
        <v>77</v>
      </c>
      <c r="AY156" s="14" t="s">
        <v>168</v>
      </c>
      <c r="BE156" s="185">
        <f t="shared" si="4"/>
        <v>0</v>
      </c>
      <c r="BF156" s="185">
        <f t="shared" si="5"/>
        <v>0</v>
      </c>
      <c r="BG156" s="185">
        <f t="shared" si="6"/>
        <v>0</v>
      </c>
      <c r="BH156" s="185">
        <f t="shared" si="7"/>
        <v>0</v>
      </c>
      <c r="BI156" s="185">
        <f t="shared" si="8"/>
        <v>0</v>
      </c>
      <c r="BJ156" s="14" t="s">
        <v>84</v>
      </c>
      <c r="BK156" s="185">
        <f t="shared" si="9"/>
        <v>0</v>
      </c>
      <c r="BL156" s="14" t="s">
        <v>84</v>
      </c>
      <c r="BM156" s="184" t="s">
        <v>281</v>
      </c>
    </row>
    <row r="157" spans="1:65" s="2" customFormat="1" ht="24.2" customHeight="1">
      <c r="A157" s="31"/>
      <c r="B157" s="32"/>
      <c r="C157" s="172" t="s">
        <v>282</v>
      </c>
      <c r="D157" s="172" t="s">
        <v>163</v>
      </c>
      <c r="E157" s="173" t="s">
        <v>283</v>
      </c>
      <c r="F157" s="174" t="s">
        <v>284</v>
      </c>
      <c r="G157" s="175" t="s">
        <v>166</v>
      </c>
      <c r="H157" s="176">
        <v>1</v>
      </c>
      <c r="I157" s="177"/>
      <c r="J157" s="178">
        <f t="shared" si="0"/>
        <v>0</v>
      </c>
      <c r="K157" s="174" t="s">
        <v>167</v>
      </c>
      <c r="L157" s="179"/>
      <c r="M157" s="180" t="s">
        <v>1</v>
      </c>
      <c r="N157" s="181" t="s">
        <v>42</v>
      </c>
      <c r="O157" s="68"/>
      <c r="P157" s="182">
        <f t="shared" si="1"/>
        <v>0</v>
      </c>
      <c r="Q157" s="182">
        <v>0</v>
      </c>
      <c r="R157" s="182">
        <f t="shared" si="2"/>
        <v>0</v>
      </c>
      <c r="S157" s="182">
        <v>0</v>
      </c>
      <c r="T157" s="183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86</v>
      </c>
      <c r="AT157" s="184" t="s">
        <v>163</v>
      </c>
      <c r="AU157" s="184" t="s">
        <v>77</v>
      </c>
      <c r="AY157" s="14" t="s">
        <v>168</v>
      </c>
      <c r="BE157" s="185">
        <f t="shared" si="4"/>
        <v>0</v>
      </c>
      <c r="BF157" s="185">
        <f t="shared" si="5"/>
        <v>0</v>
      </c>
      <c r="BG157" s="185">
        <f t="shared" si="6"/>
        <v>0</v>
      </c>
      <c r="BH157" s="185">
        <f t="shared" si="7"/>
        <v>0</v>
      </c>
      <c r="BI157" s="185">
        <f t="shared" si="8"/>
        <v>0</v>
      </c>
      <c r="BJ157" s="14" t="s">
        <v>84</v>
      </c>
      <c r="BK157" s="185">
        <f t="shared" si="9"/>
        <v>0</v>
      </c>
      <c r="BL157" s="14" t="s">
        <v>84</v>
      </c>
      <c r="BM157" s="184" t="s">
        <v>285</v>
      </c>
    </row>
    <row r="158" spans="1:65" s="2" customFormat="1" ht="24.2" customHeight="1">
      <c r="A158" s="31"/>
      <c r="B158" s="32"/>
      <c r="C158" s="172" t="s">
        <v>286</v>
      </c>
      <c r="D158" s="172" t="s">
        <v>163</v>
      </c>
      <c r="E158" s="173" t="s">
        <v>287</v>
      </c>
      <c r="F158" s="174" t="s">
        <v>288</v>
      </c>
      <c r="G158" s="175" t="s">
        <v>166</v>
      </c>
      <c r="H158" s="176">
        <v>3</v>
      </c>
      <c r="I158" s="177"/>
      <c r="J158" s="178">
        <f t="shared" si="0"/>
        <v>0</v>
      </c>
      <c r="K158" s="174" t="s">
        <v>167</v>
      </c>
      <c r="L158" s="179"/>
      <c r="M158" s="180" t="s">
        <v>1</v>
      </c>
      <c r="N158" s="181" t="s">
        <v>42</v>
      </c>
      <c r="O158" s="68"/>
      <c r="P158" s="182">
        <f t="shared" si="1"/>
        <v>0</v>
      </c>
      <c r="Q158" s="182">
        <v>0</v>
      </c>
      <c r="R158" s="182">
        <f t="shared" si="2"/>
        <v>0</v>
      </c>
      <c r="S158" s="182">
        <v>0</v>
      </c>
      <c r="T158" s="183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86</v>
      </c>
      <c r="AT158" s="184" t="s">
        <v>163</v>
      </c>
      <c r="AU158" s="184" t="s">
        <v>77</v>
      </c>
      <c r="AY158" s="14" t="s">
        <v>168</v>
      </c>
      <c r="BE158" s="185">
        <f t="shared" si="4"/>
        <v>0</v>
      </c>
      <c r="BF158" s="185">
        <f t="shared" si="5"/>
        <v>0</v>
      </c>
      <c r="BG158" s="185">
        <f t="shared" si="6"/>
        <v>0</v>
      </c>
      <c r="BH158" s="185">
        <f t="shared" si="7"/>
        <v>0</v>
      </c>
      <c r="BI158" s="185">
        <f t="shared" si="8"/>
        <v>0</v>
      </c>
      <c r="BJ158" s="14" t="s">
        <v>84</v>
      </c>
      <c r="BK158" s="185">
        <f t="shared" si="9"/>
        <v>0</v>
      </c>
      <c r="BL158" s="14" t="s">
        <v>84</v>
      </c>
      <c r="BM158" s="184" t="s">
        <v>289</v>
      </c>
    </row>
    <row r="159" spans="1:65" s="2" customFormat="1" ht="62.65" customHeight="1">
      <c r="A159" s="31"/>
      <c r="B159" s="32"/>
      <c r="C159" s="172" t="s">
        <v>290</v>
      </c>
      <c r="D159" s="172" t="s">
        <v>163</v>
      </c>
      <c r="E159" s="173" t="s">
        <v>291</v>
      </c>
      <c r="F159" s="174" t="s">
        <v>292</v>
      </c>
      <c r="G159" s="175" t="s">
        <v>166</v>
      </c>
      <c r="H159" s="176">
        <v>1</v>
      </c>
      <c r="I159" s="177"/>
      <c r="J159" s="178">
        <f t="shared" si="0"/>
        <v>0</v>
      </c>
      <c r="K159" s="174" t="s">
        <v>167</v>
      </c>
      <c r="L159" s="179"/>
      <c r="M159" s="180" t="s">
        <v>1</v>
      </c>
      <c r="N159" s="181" t="s">
        <v>42</v>
      </c>
      <c r="O159" s="68"/>
      <c r="P159" s="182">
        <f t="shared" si="1"/>
        <v>0</v>
      </c>
      <c r="Q159" s="182">
        <v>0</v>
      </c>
      <c r="R159" s="182">
        <f t="shared" si="2"/>
        <v>0</v>
      </c>
      <c r="S159" s="182">
        <v>0</v>
      </c>
      <c r="T159" s="183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86</v>
      </c>
      <c r="AT159" s="184" t="s">
        <v>163</v>
      </c>
      <c r="AU159" s="184" t="s">
        <v>77</v>
      </c>
      <c r="AY159" s="14" t="s">
        <v>168</v>
      </c>
      <c r="BE159" s="185">
        <f t="shared" si="4"/>
        <v>0</v>
      </c>
      <c r="BF159" s="185">
        <f t="shared" si="5"/>
        <v>0</v>
      </c>
      <c r="BG159" s="185">
        <f t="shared" si="6"/>
        <v>0</v>
      </c>
      <c r="BH159" s="185">
        <f t="shared" si="7"/>
        <v>0</v>
      </c>
      <c r="BI159" s="185">
        <f t="shared" si="8"/>
        <v>0</v>
      </c>
      <c r="BJ159" s="14" t="s">
        <v>84</v>
      </c>
      <c r="BK159" s="185">
        <f t="shared" si="9"/>
        <v>0</v>
      </c>
      <c r="BL159" s="14" t="s">
        <v>84</v>
      </c>
      <c r="BM159" s="184" t="s">
        <v>293</v>
      </c>
    </row>
    <row r="160" spans="1:65" s="2" customFormat="1" ht="24.2" customHeight="1">
      <c r="A160" s="31"/>
      <c r="B160" s="32"/>
      <c r="C160" s="172" t="s">
        <v>294</v>
      </c>
      <c r="D160" s="172" t="s">
        <v>163</v>
      </c>
      <c r="E160" s="173" t="s">
        <v>295</v>
      </c>
      <c r="F160" s="174" t="s">
        <v>296</v>
      </c>
      <c r="G160" s="175" t="s">
        <v>166</v>
      </c>
      <c r="H160" s="176">
        <v>1</v>
      </c>
      <c r="I160" s="177"/>
      <c r="J160" s="178">
        <f t="shared" si="0"/>
        <v>0</v>
      </c>
      <c r="K160" s="174" t="s">
        <v>167</v>
      </c>
      <c r="L160" s="179"/>
      <c r="M160" s="180" t="s">
        <v>1</v>
      </c>
      <c r="N160" s="181" t="s">
        <v>42</v>
      </c>
      <c r="O160" s="68"/>
      <c r="P160" s="182">
        <f t="shared" si="1"/>
        <v>0</v>
      </c>
      <c r="Q160" s="182">
        <v>0</v>
      </c>
      <c r="R160" s="182">
        <f t="shared" si="2"/>
        <v>0</v>
      </c>
      <c r="S160" s="182">
        <v>0</v>
      </c>
      <c r="T160" s="183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86</v>
      </c>
      <c r="AT160" s="184" t="s">
        <v>163</v>
      </c>
      <c r="AU160" s="184" t="s">
        <v>77</v>
      </c>
      <c r="AY160" s="14" t="s">
        <v>168</v>
      </c>
      <c r="BE160" s="185">
        <f t="shared" si="4"/>
        <v>0</v>
      </c>
      <c r="BF160" s="185">
        <f t="shared" si="5"/>
        <v>0</v>
      </c>
      <c r="BG160" s="185">
        <f t="shared" si="6"/>
        <v>0</v>
      </c>
      <c r="BH160" s="185">
        <f t="shared" si="7"/>
        <v>0</v>
      </c>
      <c r="BI160" s="185">
        <f t="shared" si="8"/>
        <v>0</v>
      </c>
      <c r="BJ160" s="14" t="s">
        <v>84</v>
      </c>
      <c r="BK160" s="185">
        <f t="shared" si="9"/>
        <v>0</v>
      </c>
      <c r="BL160" s="14" t="s">
        <v>84</v>
      </c>
      <c r="BM160" s="184" t="s">
        <v>297</v>
      </c>
    </row>
    <row r="161" spans="1:65" s="2" customFormat="1" ht="24.2" customHeight="1">
      <c r="A161" s="31"/>
      <c r="B161" s="32"/>
      <c r="C161" s="172" t="s">
        <v>298</v>
      </c>
      <c r="D161" s="172" t="s">
        <v>163</v>
      </c>
      <c r="E161" s="173" t="s">
        <v>299</v>
      </c>
      <c r="F161" s="174" t="s">
        <v>300</v>
      </c>
      <c r="G161" s="175" t="s">
        <v>166</v>
      </c>
      <c r="H161" s="176">
        <v>1</v>
      </c>
      <c r="I161" s="177"/>
      <c r="J161" s="178">
        <f t="shared" si="0"/>
        <v>0</v>
      </c>
      <c r="K161" s="174" t="s">
        <v>167</v>
      </c>
      <c r="L161" s="179"/>
      <c r="M161" s="180" t="s">
        <v>1</v>
      </c>
      <c r="N161" s="181" t="s">
        <v>42</v>
      </c>
      <c r="O161" s="68"/>
      <c r="P161" s="182">
        <f t="shared" si="1"/>
        <v>0</v>
      </c>
      <c r="Q161" s="182">
        <v>0</v>
      </c>
      <c r="R161" s="182">
        <f t="shared" si="2"/>
        <v>0</v>
      </c>
      <c r="S161" s="182">
        <v>0</v>
      </c>
      <c r="T161" s="183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86</v>
      </c>
      <c r="AT161" s="184" t="s">
        <v>163</v>
      </c>
      <c r="AU161" s="184" t="s">
        <v>77</v>
      </c>
      <c r="AY161" s="14" t="s">
        <v>168</v>
      </c>
      <c r="BE161" s="185">
        <f t="shared" si="4"/>
        <v>0</v>
      </c>
      <c r="BF161" s="185">
        <f t="shared" si="5"/>
        <v>0</v>
      </c>
      <c r="BG161" s="185">
        <f t="shared" si="6"/>
        <v>0</v>
      </c>
      <c r="BH161" s="185">
        <f t="shared" si="7"/>
        <v>0</v>
      </c>
      <c r="BI161" s="185">
        <f t="shared" si="8"/>
        <v>0</v>
      </c>
      <c r="BJ161" s="14" t="s">
        <v>84</v>
      </c>
      <c r="BK161" s="185">
        <f t="shared" si="9"/>
        <v>0</v>
      </c>
      <c r="BL161" s="14" t="s">
        <v>84</v>
      </c>
      <c r="BM161" s="184" t="s">
        <v>301</v>
      </c>
    </row>
    <row r="162" spans="1:65" s="2" customFormat="1" ht="24.2" customHeight="1">
      <c r="A162" s="31"/>
      <c r="B162" s="32"/>
      <c r="C162" s="172" t="s">
        <v>302</v>
      </c>
      <c r="D162" s="172" t="s">
        <v>163</v>
      </c>
      <c r="E162" s="173" t="s">
        <v>303</v>
      </c>
      <c r="F162" s="174" t="s">
        <v>304</v>
      </c>
      <c r="G162" s="175" t="s">
        <v>166</v>
      </c>
      <c r="H162" s="176">
        <v>1</v>
      </c>
      <c r="I162" s="177"/>
      <c r="J162" s="178">
        <f t="shared" si="0"/>
        <v>0</v>
      </c>
      <c r="K162" s="174" t="s">
        <v>167</v>
      </c>
      <c r="L162" s="179"/>
      <c r="M162" s="180" t="s">
        <v>1</v>
      </c>
      <c r="N162" s="181" t="s">
        <v>42</v>
      </c>
      <c r="O162" s="68"/>
      <c r="P162" s="182">
        <f t="shared" si="1"/>
        <v>0</v>
      </c>
      <c r="Q162" s="182">
        <v>0</v>
      </c>
      <c r="R162" s="182">
        <f t="shared" si="2"/>
        <v>0</v>
      </c>
      <c r="S162" s="182">
        <v>0</v>
      </c>
      <c r="T162" s="183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86</v>
      </c>
      <c r="AT162" s="184" t="s">
        <v>163</v>
      </c>
      <c r="AU162" s="184" t="s">
        <v>77</v>
      </c>
      <c r="AY162" s="14" t="s">
        <v>168</v>
      </c>
      <c r="BE162" s="185">
        <f t="shared" si="4"/>
        <v>0</v>
      </c>
      <c r="BF162" s="185">
        <f t="shared" si="5"/>
        <v>0</v>
      </c>
      <c r="BG162" s="185">
        <f t="shared" si="6"/>
        <v>0</v>
      </c>
      <c r="BH162" s="185">
        <f t="shared" si="7"/>
        <v>0</v>
      </c>
      <c r="BI162" s="185">
        <f t="shared" si="8"/>
        <v>0</v>
      </c>
      <c r="BJ162" s="14" t="s">
        <v>84</v>
      </c>
      <c r="BK162" s="185">
        <f t="shared" si="9"/>
        <v>0</v>
      </c>
      <c r="BL162" s="14" t="s">
        <v>84</v>
      </c>
      <c r="BM162" s="184" t="s">
        <v>305</v>
      </c>
    </row>
    <row r="163" spans="1:65" s="2" customFormat="1" ht="24.2" customHeight="1">
      <c r="A163" s="31"/>
      <c r="B163" s="32"/>
      <c r="C163" s="172" t="s">
        <v>306</v>
      </c>
      <c r="D163" s="172" t="s">
        <v>163</v>
      </c>
      <c r="E163" s="173" t="s">
        <v>307</v>
      </c>
      <c r="F163" s="174" t="s">
        <v>308</v>
      </c>
      <c r="G163" s="175" t="s">
        <v>166</v>
      </c>
      <c r="H163" s="176">
        <v>1</v>
      </c>
      <c r="I163" s="177"/>
      <c r="J163" s="178">
        <f t="shared" si="0"/>
        <v>0</v>
      </c>
      <c r="K163" s="174" t="s">
        <v>167</v>
      </c>
      <c r="L163" s="179"/>
      <c r="M163" s="180" t="s">
        <v>1</v>
      </c>
      <c r="N163" s="181" t="s">
        <v>42</v>
      </c>
      <c r="O163" s="68"/>
      <c r="P163" s="182">
        <f t="shared" si="1"/>
        <v>0</v>
      </c>
      <c r="Q163" s="182">
        <v>0</v>
      </c>
      <c r="R163" s="182">
        <f t="shared" si="2"/>
        <v>0</v>
      </c>
      <c r="S163" s="182">
        <v>0</v>
      </c>
      <c r="T163" s="183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86</v>
      </c>
      <c r="AT163" s="184" t="s">
        <v>163</v>
      </c>
      <c r="AU163" s="184" t="s">
        <v>77</v>
      </c>
      <c r="AY163" s="14" t="s">
        <v>168</v>
      </c>
      <c r="BE163" s="185">
        <f t="shared" si="4"/>
        <v>0</v>
      </c>
      <c r="BF163" s="185">
        <f t="shared" si="5"/>
        <v>0</v>
      </c>
      <c r="BG163" s="185">
        <f t="shared" si="6"/>
        <v>0</v>
      </c>
      <c r="BH163" s="185">
        <f t="shared" si="7"/>
        <v>0</v>
      </c>
      <c r="BI163" s="185">
        <f t="shared" si="8"/>
        <v>0</v>
      </c>
      <c r="BJ163" s="14" t="s">
        <v>84</v>
      </c>
      <c r="BK163" s="185">
        <f t="shared" si="9"/>
        <v>0</v>
      </c>
      <c r="BL163" s="14" t="s">
        <v>84</v>
      </c>
      <c r="BM163" s="184" t="s">
        <v>309</v>
      </c>
    </row>
    <row r="164" spans="1:65" s="2" customFormat="1" ht="24.2" customHeight="1">
      <c r="A164" s="31"/>
      <c r="B164" s="32"/>
      <c r="C164" s="172" t="s">
        <v>310</v>
      </c>
      <c r="D164" s="172" t="s">
        <v>163</v>
      </c>
      <c r="E164" s="173" t="s">
        <v>311</v>
      </c>
      <c r="F164" s="174" t="s">
        <v>312</v>
      </c>
      <c r="G164" s="175" t="s">
        <v>166</v>
      </c>
      <c r="H164" s="176">
        <v>1</v>
      </c>
      <c r="I164" s="177"/>
      <c r="J164" s="178">
        <f t="shared" si="0"/>
        <v>0</v>
      </c>
      <c r="K164" s="174" t="s">
        <v>167</v>
      </c>
      <c r="L164" s="179"/>
      <c r="M164" s="180" t="s">
        <v>1</v>
      </c>
      <c r="N164" s="181" t="s">
        <v>42</v>
      </c>
      <c r="O164" s="68"/>
      <c r="P164" s="182">
        <f t="shared" si="1"/>
        <v>0</v>
      </c>
      <c r="Q164" s="182">
        <v>0</v>
      </c>
      <c r="R164" s="182">
        <f t="shared" si="2"/>
        <v>0</v>
      </c>
      <c r="S164" s="182">
        <v>0</v>
      </c>
      <c r="T164" s="183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86</v>
      </c>
      <c r="AT164" s="184" t="s">
        <v>163</v>
      </c>
      <c r="AU164" s="184" t="s">
        <v>77</v>
      </c>
      <c r="AY164" s="14" t="s">
        <v>168</v>
      </c>
      <c r="BE164" s="185">
        <f t="shared" si="4"/>
        <v>0</v>
      </c>
      <c r="BF164" s="185">
        <f t="shared" si="5"/>
        <v>0</v>
      </c>
      <c r="BG164" s="185">
        <f t="shared" si="6"/>
        <v>0</v>
      </c>
      <c r="BH164" s="185">
        <f t="shared" si="7"/>
        <v>0</v>
      </c>
      <c r="BI164" s="185">
        <f t="shared" si="8"/>
        <v>0</v>
      </c>
      <c r="BJ164" s="14" t="s">
        <v>84</v>
      </c>
      <c r="BK164" s="185">
        <f t="shared" si="9"/>
        <v>0</v>
      </c>
      <c r="BL164" s="14" t="s">
        <v>84</v>
      </c>
      <c r="BM164" s="184" t="s">
        <v>313</v>
      </c>
    </row>
    <row r="165" spans="1:65" s="2" customFormat="1" ht="24.2" customHeight="1">
      <c r="A165" s="31"/>
      <c r="B165" s="32"/>
      <c r="C165" s="172" t="s">
        <v>314</v>
      </c>
      <c r="D165" s="172" t="s">
        <v>163</v>
      </c>
      <c r="E165" s="173" t="s">
        <v>315</v>
      </c>
      <c r="F165" s="174" t="s">
        <v>316</v>
      </c>
      <c r="G165" s="175" t="s">
        <v>166</v>
      </c>
      <c r="H165" s="176">
        <v>2</v>
      </c>
      <c r="I165" s="177"/>
      <c r="J165" s="178">
        <f t="shared" si="0"/>
        <v>0</v>
      </c>
      <c r="K165" s="174" t="s">
        <v>167</v>
      </c>
      <c r="L165" s="179"/>
      <c r="M165" s="180" t="s">
        <v>1</v>
      </c>
      <c r="N165" s="181" t="s">
        <v>42</v>
      </c>
      <c r="O165" s="68"/>
      <c r="P165" s="182">
        <f t="shared" si="1"/>
        <v>0</v>
      </c>
      <c r="Q165" s="182">
        <v>0</v>
      </c>
      <c r="R165" s="182">
        <f t="shared" si="2"/>
        <v>0</v>
      </c>
      <c r="S165" s="182">
        <v>0</v>
      </c>
      <c r="T165" s="183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4" t="s">
        <v>86</v>
      </c>
      <c r="AT165" s="184" t="s">
        <v>163</v>
      </c>
      <c r="AU165" s="184" t="s">
        <v>77</v>
      </c>
      <c r="AY165" s="14" t="s">
        <v>168</v>
      </c>
      <c r="BE165" s="185">
        <f t="shared" si="4"/>
        <v>0</v>
      </c>
      <c r="BF165" s="185">
        <f t="shared" si="5"/>
        <v>0</v>
      </c>
      <c r="BG165" s="185">
        <f t="shared" si="6"/>
        <v>0</v>
      </c>
      <c r="BH165" s="185">
        <f t="shared" si="7"/>
        <v>0</v>
      </c>
      <c r="BI165" s="185">
        <f t="shared" si="8"/>
        <v>0</v>
      </c>
      <c r="BJ165" s="14" t="s">
        <v>84</v>
      </c>
      <c r="BK165" s="185">
        <f t="shared" si="9"/>
        <v>0</v>
      </c>
      <c r="BL165" s="14" t="s">
        <v>84</v>
      </c>
      <c r="BM165" s="184" t="s">
        <v>317</v>
      </c>
    </row>
    <row r="166" spans="1:65" s="2" customFormat="1" ht="24.2" customHeight="1">
      <c r="A166" s="31"/>
      <c r="B166" s="32"/>
      <c r="C166" s="172" t="s">
        <v>318</v>
      </c>
      <c r="D166" s="172" t="s">
        <v>163</v>
      </c>
      <c r="E166" s="173" t="s">
        <v>319</v>
      </c>
      <c r="F166" s="174" t="s">
        <v>320</v>
      </c>
      <c r="G166" s="175" t="s">
        <v>166</v>
      </c>
      <c r="H166" s="176">
        <v>1</v>
      </c>
      <c r="I166" s="177"/>
      <c r="J166" s="178">
        <f t="shared" si="0"/>
        <v>0</v>
      </c>
      <c r="K166" s="174" t="s">
        <v>167</v>
      </c>
      <c r="L166" s="179"/>
      <c r="M166" s="180" t="s">
        <v>1</v>
      </c>
      <c r="N166" s="181" t="s">
        <v>42</v>
      </c>
      <c r="O166" s="68"/>
      <c r="P166" s="182">
        <f t="shared" si="1"/>
        <v>0</v>
      </c>
      <c r="Q166" s="182">
        <v>0</v>
      </c>
      <c r="R166" s="182">
        <f t="shared" si="2"/>
        <v>0</v>
      </c>
      <c r="S166" s="182">
        <v>0</v>
      </c>
      <c r="T166" s="183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86</v>
      </c>
      <c r="AT166" s="184" t="s">
        <v>163</v>
      </c>
      <c r="AU166" s="184" t="s">
        <v>77</v>
      </c>
      <c r="AY166" s="14" t="s">
        <v>168</v>
      </c>
      <c r="BE166" s="185">
        <f t="shared" si="4"/>
        <v>0</v>
      </c>
      <c r="BF166" s="185">
        <f t="shared" si="5"/>
        <v>0</v>
      </c>
      <c r="BG166" s="185">
        <f t="shared" si="6"/>
        <v>0</v>
      </c>
      <c r="BH166" s="185">
        <f t="shared" si="7"/>
        <v>0</v>
      </c>
      <c r="BI166" s="185">
        <f t="shared" si="8"/>
        <v>0</v>
      </c>
      <c r="BJ166" s="14" t="s">
        <v>84</v>
      </c>
      <c r="BK166" s="185">
        <f t="shared" si="9"/>
        <v>0</v>
      </c>
      <c r="BL166" s="14" t="s">
        <v>84</v>
      </c>
      <c r="BM166" s="184" t="s">
        <v>321</v>
      </c>
    </row>
    <row r="167" spans="1:65" s="2" customFormat="1" ht="37.9" customHeight="1">
      <c r="A167" s="31"/>
      <c r="B167" s="32"/>
      <c r="C167" s="172" t="s">
        <v>322</v>
      </c>
      <c r="D167" s="172" t="s">
        <v>163</v>
      </c>
      <c r="E167" s="173" t="s">
        <v>323</v>
      </c>
      <c r="F167" s="174" t="s">
        <v>324</v>
      </c>
      <c r="G167" s="175" t="s">
        <v>166</v>
      </c>
      <c r="H167" s="176">
        <v>1</v>
      </c>
      <c r="I167" s="177"/>
      <c r="J167" s="178">
        <f t="shared" si="0"/>
        <v>0</v>
      </c>
      <c r="K167" s="174" t="s">
        <v>167</v>
      </c>
      <c r="L167" s="179"/>
      <c r="M167" s="180" t="s">
        <v>1</v>
      </c>
      <c r="N167" s="181" t="s">
        <v>42</v>
      </c>
      <c r="O167" s="68"/>
      <c r="P167" s="182">
        <f t="shared" si="1"/>
        <v>0</v>
      </c>
      <c r="Q167" s="182">
        <v>0</v>
      </c>
      <c r="R167" s="182">
        <f t="shared" si="2"/>
        <v>0</v>
      </c>
      <c r="S167" s="182">
        <v>0</v>
      </c>
      <c r="T167" s="183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86</v>
      </c>
      <c r="AT167" s="184" t="s">
        <v>163</v>
      </c>
      <c r="AU167" s="184" t="s">
        <v>77</v>
      </c>
      <c r="AY167" s="14" t="s">
        <v>168</v>
      </c>
      <c r="BE167" s="185">
        <f t="shared" si="4"/>
        <v>0</v>
      </c>
      <c r="BF167" s="185">
        <f t="shared" si="5"/>
        <v>0</v>
      </c>
      <c r="BG167" s="185">
        <f t="shared" si="6"/>
        <v>0</v>
      </c>
      <c r="BH167" s="185">
        <f t="shared" si="7"/>
        <v>0</v>
      </c>
      <c r="BI167" s="185">
        <f t="shared" si="8"/>
        <v>0</v>
      </c>
      <c r="BJ167" s="14" t="s">
        <v>84</v>
      </c>
      <c r="BK167" s="185">
        <f t="shared" si="9"/>
        <v>0</v>
      </c>
      <c r="BL167" s="14" t="s">
        <v>84</v>
      </c>
      <c r="BM167" s="184" t="s">
        <v>325</v>
      </c>
    </row>
    <row r="168" spans="1:65" s="2" customFormat="1" ht="24.2" customHeight="1">
      <c r="A168" s="31"/>
      <c r="B168" s="32"/>
      <c r="C168" s="172" t="s">
        <v>326</v>
      </c>
      <c r="D168" s="172" t="s">
        <v>163</v>
      </c>
      <c r="E168" s="173" t="s">
        <v>327</v>
      </c>
      <c r="F168" s="174" t="s">
        <v>328</v>
      </c>
      <c r="G168" s="175" t="s">
        <v>166</v>
      </c>
      <c r="H168" s="176">
        <v>1</v>
      </c>
      <c r="I168" s="177"/>
      <c r="J168" s="178">
        <f t="shared" si="0"/>
        <v>0</v>
      </c>
      <c r="K168" s="174" t="s">
        <v>167</v>
      </c>
      <c r="L168" s="179"/>
      <c r="M168" s="180" t="s">
        <v>1</v>
      </c>
      <c r="N168" s="181" t="s">
        <v>42</v>
      </c>
      <c r="O168" s="68"/>
      <c r="P168" s="182">
        <f t="shared" si="1"/>
        <v>0</v>
      </c>
      <c r="Q168" s="182">
        <v>0</v>
      </c>
      <c r="R168" s="182">
        <f t="shared" si="2"/>
        <v>0</v>
      </c>
      <c r="S168" s="182">
        <v>0</v>
      </c>
      <c r="T168" s="183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86</v>
      </c>
      <c r="AT168" s="184" t="s">
        <v>163</v>
      </c>
      <c r="AU168" s="184" t="s">
        <v>77</v>
      </c>
      <c r="AY168" s="14" t="s">
        <v>168</v>
      </c>
      <c r="BE168" s="185">
        <f t="shared" si="4"/>
        <v>0</v>
      </c>
      <c r="BF168" s="185">
        <f t="shared" si="5"/>
        <v>0</v>
      </c>
      <c r="BG168" s="185">
        <f t="shared" si="6"/>
        <v>0</v>
      </c>
      <c r="BH168" s="185">
        <f t="shared" si="7"/>
        <v>0</v>
      </c>
      <c r="BI168" s="185">
        <f t="shared" si="8"/>
        <v>0</v>
      </c>
      <c r="BJ168" s="14" t="s">
        <v>84</v>
      </c>
      <c r="BK168" s="185">
        <f t="shared" si="9"/>
        <v>0</v>
      </c>
      <c r="BL168" s="14" t="s">
        <v>84</v>
      </c>
      <c r="BM168" s="184" t="s">
        <v>329</v>
      </c>
    </row>
    <row r="169" spans="1:65" s="2" customFormat="1" ht="24.2" customHeight="1">
      <c r="A169" s="31"/>
      <c r="B169" s="32"/>
      <c r="C169" s="172" t="s">
        <v>330</v>
      </c>
      <c r="D169" s="172" t="s">
        <v>163</v>
      </c>
      <c r="E169" s="173" t="s">
        <v>331</v>
      </c>
      <c r="F169" s="174" t="s">
        <v>332</v>
      </c>
      <c r="G169" s="175" t="s">
        <v>166</v>
      </c>
      <c r="H169" s="176">
        <v>2</v>
      </c>
      <c r="I169" s="177"/>
      <c r="J169" s="178">
        <f t="shared" si="0"/>
        <v>0</v>
      </c>
      <c r="K169" s="174" t="s">
        <v>167</v>
      </c>
      <c r="L169" s="179"/>
      <c r="M169" s="180" t="s">
        <v>1</v>
      </c>
      <c r="N169" s="181" t="s">
        <v>42</v>
      </c>
      <c r="O169" s="68"/>
      <c r="P169" s="182">
        <f t="shared" si="1"/>
        <v>0</v>
      </c>
      <c r="Q169" s="182">
        <v>0</v>
      </c>
      <c r="R169" s="182">
        <f t="shared" si="2"/>
        <v>0</v>
      </c>
      <c r="S169" s="182">
        <v>0</v>
      </c>
      <c r="T169" s="183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86</v>
      </c>
      <c r="AT169" s="184" t="s">
        <v>163</v>
      </c>
      <c r="AU169" s="184" t="s">
        <v>77</v>
      </c>
      <c r="AY169" s="14" t="s">
        <v>168</v>
      </c>
      <c r="BE169" s="185">
        <f t="shared" si="4"/>
        <v>0</v>
      </c>
      <c r="BF169" s="185">
        <f t="shared" si="5"/>
        <v>0</v>
      </c>
      <c r="BG169" s="185">
        <f t="shared" si="6"/>
        <v>0</v>
      </c>
      <c r="BH169" s="185">
        <f t="shared" si="7"/>
        <v>0</v>
      </c>
      <c r="BI169" s="185">
        <f t="shared" si="8"/>
        <v>0</v>
      </c>
      <c r="BJ169" s="14" t="s">
        <v>84</v>
      </c>
      <c r="BK169" s="185">
        <f t="shared" si="9"/>
        <v>0</v>
      </c>
      <c r="BL169" s="14" t="s">
        <v>84</v>
      </c>
      <c r="BM169" s="184" t="s">
        <v>333</v>
      </c>
    </row>
    <row r="170" spans="1:65" s="2" customFormat="1" ht="24.2" customHeight="1">
      <c r="A170" s="31"/>
      <c r="B170" s="32"/>
      <c r="C170" s="172" t="s">
        <v>334</v>
      </c>
      <c r="D170" s="172" t="s">
        <v>163</v>
      </c>
      <c r="E170" s="173" t="s">
        <v>335</v>
      </c>
      <c r="F170" s="174" t="s">
        <v>336</v>
      </c>
      <c r="G170" s="175" t="s">
        <v>166</v>
      </c>
      <c r="H170" s="176">
        <v>3</v>
      </c>
      <c r="I170" s="177"/>
      <c r="J170" s="178">
        <f t="shared" si="0"/>
        <v>0</v>
      </c>
      <c r="K170" s="174" t="s">
        <v>167</v>
      </c>
      <c r="L170" s="179"/>
      <c r="M170" s="180" t="s">
        <v>1</v>
      </c>
      <c r="N170" s="181" t="s">
        <v>42</v>
      </c>
      <c r="O170" s="68"/>
      <c r="P170" s="182">
        <f t="shared" si="1"/>
        <v>0</v>
      </c>
      <c r="Q170" s="182">
        <v>0</v>
      </c>
      <c r="R170" s="182">
        <f t="shared" si="2"/>
        <v>0</v>
      </c>
      <c r="S170" s="182">
        <v>0</v>
      </c>
      <c r="T170" s="183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86</v>
      </c>
      <c r="AT170" s="184" t="s">
        <v>163</v>
      </c>
      <c r="AU170" s="184" t="s">
        <v>77</v>
      </c>
      <c r="AY170" s="14" t="s">
        <v>168</v>
      </c>
      <c r="BE170" s="185">
        <f t="shared" si="4"/>
        <v>0</v>
      </c>
      <c r="BF170" s="185">
        <f t="shared" si="5"/>
        <v>0</v>
      </c>
      <c r="BG170" s="185">
        <f t="shared" si="6"/>
        <v>0</v>
      </c>
      <c r="BH170" s="185">
        <f t="shared" si="7"/>
        <v>0</v>
      </c>
      <c r="BI170" s="185">
        <f t="shared" si="8"/>
        <v>0</v>
      </c>
      <c r="BJ170" s="14" t="s">
        <v>84</v>
      </c>
      <c r="BK170" s="185">
        <f t="shared" si="9"/>
        <v>0</v>
      </c>
      <c r="BL170" s="14" t="s">
        <v>84</v>
      </c>
      <c r="BM170" s="184" t="s">
        <v>337</v>
      </c>
    </row>
    <row r="171" spans="1:65" s="2" customFormat="1" ht="24.2" customHeight="1">
      <c r="A171" s="31"/>
      <c r="B171" s="32"/>
      <c r="C171" s="172" t="s">
        <v>338</v>
      </c>
      <c r="D171" s="172" t="s">
        <v>163</v>
      </c>
      <c r="E171" s="173" t="s">
        <v>339</v>
      </c>
      <c r="F171" s="174" t="s">
        <v>340</v>
      </c>
      <c r="G171" s="175" t="s">
        <v>166</v>
      </c>
      <c r="H171" s="176">
        <v>1</v>
      </c>
      <c r="I171" s="177"/>
      <c r="J171" s="178">
        <f t="shared" si="0"/>
        <v>0</v>
      </c>
      <c r="K171" s="174" t="s">
        <v>167</v>
      </c>
      <c r="L171" s="179"/>
      <c r="M171" s="180" t="s">
        <v>1</v>
      </c>
      <c r="N171" s="181" t="s">
        <v>42</v>
      </c>
      <c r="O171" s="68"/>
      <c r="P171" s="182">
        <f t="shared" si="1"/>
        <v>0</v>
      </c>
      <c r="Q171" s="182">
        <v>0</v>
      </c>
      <c r="R171" s="182">
        <f t="shared" si="2"/>
        <v>0</v>
      </c>
      <c r="S171" s="182">
        <v>0</v>
      </c>
      <c r="T171" s="183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86</v>
      </c>
      <c r="AT171" s="184" t="s">
        <v>163</v>
      </c>
      <c r="AU171" s="184" t="s">
        <v>77</v>
      </c>
      <c r="AY171" s="14" t="s">
        <v>168</v>
      </c>
      <c r="BE171" s="185">
        <f t="shared" si="4"/>
        <v>0</v>
      </c>
      <c r="BF171" s="185">
        <f t="shared" si="5"/>
        <v>0</v>
      </c>
      <c r="BG171" s="185">
        <f t="shared" si="6"/>
        <v>0</v>
      </c>
      <c r="BH171" s="185">
        <f t="shared" si="7"/>
        <v>0</v>
      </c>
      <c r="BI171" s="185">
        <f t="shared" si="8"/>
        <v>0</v>
      </c>
      <c r="BJ171" s="14" t="s">
        <v>84</v>
      </c>
      <c r="BK171" s="185">
        <f t="shared" si="9"/>
        <v>0</v>
      </c>
      <c r="BL171" s="14" t="s">
        <v>84</v>
      </c>
      <c r="BM171" s="184" t="s">
        <v>341</v>
      </c>
    </row>
    <row r="172" spans="1:65" s="2" customFormat="1" ht="24.2" customHeight="1">
      <c r="A172" s="31"/>
      <c r="B172" s="32"/>
      <c r="C172" s="172" t="s">
        <v>342</v>
      </c>
      <c r="D172" s="172" t="s">
        <v>163</v>
      </c>
      <c r="E172" s="173" t="s">
        <v>343</v>
      </c>
      <c r="F172" s="174" t="s">
        <v>344</v>
      </c>
      <c r="G172" s="175" t="s">
        <v>166</v>
      </c>
      <c r="H172" s="176">
        <v>68</v>
      </c>
      <c r="I172" s="177"/>
      <c r="J172" s="178">
        <f t="shared" si="0"/>
        <v>0</v>
      </c>
      <c r="K172" s="174" t="s">
        <v>167</v>
      </c>
      <c r="L172" s="179"/>
      <c r="M172" s="180" t="s">
        <v>1</v>
      </c>
      <c r="N172" s="181" t="s">
        <v>42</v>
      </c>
      <c r="O172" s="68"/>
      <c r="P172" s="182">
        <f t="shared" si="1"/>
        <v>0</v>
      </c>
      <c r="Q172" s="182">
        <v>0</v>
      </c>
      <c r="R172" s="182">
        <f t="shared" si="2"/>
        <v>0</v>
      </c>
      <c r="S172" s="182">
        <v>0</v>
      </c>
      <c r="T172" s="183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86</v>
      </c>
      <c r="AT172" s="184" t="s">
        <v>163</v>
      </c>
      <c r="AU172" s="184" t="s">
        <v>77</v>
      </c>
      <c r="AY172" s="14" t="s">
        <v>168</v>
      </c>
      <c r="BE172" s="185">
        <f t="shared" si="4"/>
        <v>0</v>
      </c>
      <c r="BF172" s="185">
        <f t="shared" si="5"/>
        <v>0</v>
      </c>
      <c r="BG172" s="185">
        <f t="shared" si="6"/>
        <v>0</v>
      </c>
      <c r="BH172" s="185">
        <f t="shared" si="7"/>
        <v>0</v>
      </c>
      <c r="BI172" s="185">
        <f t="shared" si="8"/>
        <v>0</v>
      </c>
      <c r="BJ172" s="14" t="s">
        <v>84</v>
      </c>
      <c r="BK172" s="185">
        <f t="shared" si="9"/>
        <v>0</v>
      </c>
      <c r="BL172" s="14" t="s">
        <v>84</v>
      </c>
      <c r="BM172" s="184" t="s">
        <v>345</v>
      </c>
    </row>
    <row r="173" spans="1:65" s="2" customFormat="1" ht="24.2" customHeight="1">
      <c r="A173" s="31"/>
      <c r="B173" s="32"/>
      <c r="C173" s="172" t="s">
        <v>346</v>
      </c>
      <c r="D173" s="172" t="s">
        <v>163</v>
      </c>
      <c r="E173" s="173" t="s">
        <v>347</v>
      </c>
      <c r="F173" s="174" t="s">
        <v>348</v>
      </c>
      <c r="G173" s="175" t="s">
        <v>166</v>
      </c>
      <c r="H173" s="176">
        <v>68</v>
      </c>
      <c r="I173" s="177"/>
      <c r="J173" s="178">
        <f t="shared" si="0"/>
        <v>0</v>
      </c>
      <c r="K173" s="174" t="s">
        <v>167</v>
      </c>
      <c r="L173" s="179"/>
      <c r="M173" s="180" t="s">
        <v>1</v>
      </c>
      <c r="N173" s="181" t="s">
        <v>42</v>
      </c>
      <c r="O173" s="68"/>
      <c r="P173" s="182">
        <f t="shared" si="1"/>
        <v>0</v>
      </c>
      <c r="Q173" s="182">
        <v>0</v>
      </c>
      <c r="R173" s="182">
        <f t="shared" si="2"/>
        <v>0</v>
      </c>
      <c r="S173" s="182">
        <v>0</v>
      </c>
      <c r="T173" s="183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86</v>
      </c>
      <c r="AT173" s="184" t="s">
        <v>163</v>
      </c>
      <c r="AU173" s="184" t="s">
        <v>77</v>
      </c>
      <c r="AY173" s="14" t="s">
        <v>168</v>
      </c>
      <c r="BE173" s="185">
        <f t="shared" si="4"/>
        <v>0</v>
      </c>
      <c r="BF173" s="185">
        <f t="shared" si="5"/>
        <v>0</v>
      </c>
      <c r="BG173" s="185">
        <f t="shared" si="6"/>
        <v>0</v>
      </c>
      <c r="BH173" s="185">
        <f t="shared" si="7"/>
        <v>0</v>
      </c>
      <c r="BI173" s="185">
        <f t="shared" si="8"/>
        <v>0</v>
      </c>
      <c r="BJ173" s="14" t="s">
        <v>84</v>
      </c>
      <c r="BK173" s="185">
        <f t="shared" si="9"/>
        <v>0</v>
      </c>
      <c r="BL173" s="14" t="s">
        <v>84</v>
      </c>
      <c r="BM173" s="184" t="s">
        <v>349</v>
      </c>
    </row>
    <row r="174" spans="1:65" s="2" customFormat="1" ht="24.2" customHeight="1">
      <c r="A174" s="31"/>
      <c r="B174" s="32"/>
      <c r="C174" s="172" t="s">
        <v>350</v>
      </c>
      <c r="D174" s="172" t="s">
        <v>163</v>
      </c>
      <c r="E174" s="173" t="s">
        <v>351</v>
      </c>
      <c r="F174" s="174" t="s">
        <v>352</v>
      </c>
      <c r="G174" s="175" t="s">
        <v>212</v>
      </c>
      <c r="H174" s="176">
        <v>250</v>
      </c>
      <c r="I174" s="177"/>
      <c r="J174" s="178">
        <f t="shared" si="0"/>
        <v>0</v>
      </c>
      <c r="K174" s="174" t="s">
        <v>167</v>
      </c>
      <c r="L174" s="179"/>
      <c r="M174" s="180" t="s">
        <v>1</v>
      </c>
      <c r="N174" s="181" t="s">
        <v>42</v>
      </c>
      <c r="O174" s="68"/>
      <c r="P174" s="182">
        <f t="shared" si="1"/>
        <v>0</v>
      </c>
      <c r="Q174" s="182">
        <v>0</v>
      </c>
      <c r="R174" s="182">
        <f t="shared" si="2"/>
        <v>0</v>
      </c>
      <c r="S174" s="182">
        <v>0</v>
      </c>
      <c r="T174" s="183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213</v>
      </c>
      <c r="AT174" s="184" t="s">
        <v>163</v>
      </c>
      <c r="AU174" s="184" t="s">
        <v>77</v>
      </c>
      <c r="AY174" s="14" t="s">
        <v>168</v>
      </c>
      <c r="BE174" s="185">
        <f t="shared" si="4"/>
        <v>0</v>
      </c>
      <c r="BF174" s="185">
        <f t="shared" si="5"/>
        <v>0</v>
      </c>
      <c r="BG174" s="185">
        <f t="shared" si="6"/>
        <v>0</v>
      </c>
      <c r="BH174" s="185">
        <f t="shared" si="7"/>
        <v>0</v>
      </c>
      <c r="BI174" s="185">
        <f t="shared" si="8"/>
        <v>0</v>
      </c>
      <c r="BJ174" s="14" t="s">
        <v>84</v>
      </c>
      <c r="BK174" s="185">
        <f t="shared" si="9"/>
        <v>0</v>
      </c>
      <c r="BL174" s="14" t="s">
        <v>213</v>
      </c>
      <c r="BM174" s="184" t="s">
        <v>353</v>
      </c>
    </row>
    <row r="175" spans="1:65" s="2" customFormat="1" ht="24.2" customHeight="1">
      <c r="A175" s="31"/>
      <c r="B175" s="32"/>
      <c r="C175" s="172" t="s">
        <v>354</v>
      </c>
      <c r="D175" s="172" t="s">
        <v>163</v>
      </c>
      <c r="E175" s="173" t="s">
        <v>355</v>
      </c>
      <c r="F175" s="174" t="s">
        <v>356</v>
      </c>
      <c r="G175" s="175" t="s">
        <v>212</v>
      </c>
      <c r="H175" s="176">
        <v>125</v>
      </c>
      <c r="I175" s="177"/>
      <c r="J175" s="178">
        <f t="shared" si="0"/>
        <v>0</v>
      </c>
      <c r="K175" s="174" t="s">
        <v>167</v>
      </c>
      <c r="L175" s="179"/>
      <c r="M175" s="180" t="s">
        <v>1</v>
      </c>
      <c r="N175" s="181" t="s">
        <v>42</v>
      </c>
      <c r="O175" s="68"/>
      <c r="P175" s="182">
        <f t="shared" si="1"/>
        <v>0</v>
      </c>
      <c r="Q175" s="182">
        <v>0</v>
      </c>
      <c r="R175" s="182">
        <f t="shared" si="2"/>
        <v>0</v>
      </c>
      <c r="S175" s="182">
        <v>0</v>
      </c>
      <c r="T175" s="183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213</v>
      </c>
      <c r="AT175" s="184" t="s">
        <v>163</v>
      </c>
      <c r="AU175" s="184" t="s">
        <v>77</v>
      </c>
      <c r="AY175" s="14" t="s">
        <v>168</v>
      </c>
      <c r="BE175" s="185">
        <f t="shared" si="4"/>
        <v>0</v>
      </c>
      <c r="BF175" s="185">
        <f t="shared" si="5"/>
        <v>0</v>
      </c>
      <c r="BG175" s="185">
        <f t="shared" si="6"/>
        <v>0</v>
      </c>
      <c r="BH175" s="185">
        <f t="shared" si="7"/>
        <v>0</v>
      </c>
      <c r="BI175" s="185">
        <f t="shared" si="8"/>
        <v>0</v>
      </c>
      <c r="BJ175" s="14" t="s">
        <v>84</v>
      </c>
      <c r="BK175" s="185">
        <f t="shared" si="9"/>
        <v>0</v>
      </c>
      <c r="BL175" s="14" t="s">
        <v>213</v>
      </c>
      <c r="BM175" s="184" t="s">
        <v>357</v>
      </c>
    </row>
    <row r="176" spans="1:65" s="2" customFormat="1" ht="24.2" customHeight="1">
      <c r="A176" s="31"/>
      <c r="B176" s="32"/>
      <c r="C176" s="172" t="s">
        <v>358</v>
      </c>
      <c r="D176" s="172" t="s">
        <v>163</v>
      </c>
      <c r="E176" s="173" t="s">
        <v>359</v>
      </c>
      <c r="F176" s="174" t="s">
        <v>360</v>
      </c>
      <c r="G176" s="175" t="s">
        <v>212</v>
      </c>
      <c r="H176" s="176">
        <v>44</v>
      </c>
      <c r="I176" s="177"/>
      <c r="J176" s="178">
        <f t="shared" si="0"/>
        <v>0</v>
      </c>
      <c r="K176" s="174" t="s">
        <v>167</v>
      </c>
      <c r="L176" s="179"/>
      <c r="M176" s="180" t="s">
        <v>1</v>
      </c>
      <c r="N176" s="181" t="s">
        <v>42</v>
      </c>
      <c r="O176" s="68"/>
      <c r="P176" s="182">
        <f t="shared" si="1"/>
        <v>0</v>
      </c>
      <c r="Q176" s="182">
        <v>0</v>
      </c>
      <c r="R176" s="182">
        <f t="shared" si="2"/>
        <v>0</v>
      </c>
      <c r="S176" s="182">
        <v>0</v>
      </c>
      <c r="T176" s="183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86</v>
      </c>
      <c r="AT176" s="184" t="s">
        <v>163</v>
      </c>
      <c r="AU176" s="184" t="s">
        <v>77</v>
      </c>
      <c r="AY176" s="14" t="s">
        <v>168</v>
      </c>
      <c r="BE176" s="185">
        <f t="shared" si="4"/>
        <v>0</v>
      </c>
      <c r="BF176" s="185">
        <f t="shared" si="5"/>
        <v>0</v>
      </c>
      <c r="BG176" s="185">
        <f t="shared" si="6"/>
        <v>0</v>
      </c>
      <c r="BH176" s="185">
        <f t="shared" si="7"/>
        <v>0</v>
      </c>
      <c r="BI176" s="185">
        <f t="shared" si="8"/>
        <v>0</v>
      </c>
      <c r="BJ176" s="14" t="s">
        <v>84</v>
      </c>
      <c r="BK176" s="185">
        <f t="shared" si="9"/>
        <v>0</v>
      </c>
      <c r="BL176" s="14" t="s">
        <v>84</v>
      </c>
      <c r="BM176" s="184" t="s">
        <v>361</v>
      </c>
    </row>
    <row r="177" spans="1:65" s="2" customFormat="1" ht="24.2" customHeight="1">
      <c r="A177" s="31"/>
      <c r="B177" s="32"/>
      <c r="C177" s="172" t="s">
        <v>14</v>
      </c>
      <c r="D177" s="172" t="s">
        <v>163</v>
      </c>
      <c r="E177" s="173" t="s">
        <v>362</v>
      </c>
      <c r="F177" s="174" t="s">
        <v>363</v>
      </c>
      <c r="G177" s="175" t="s">
        <v>212</v>
      </c>
      <c r="H177" s="176">
        <v>24</v>
      </c>
      <c r="I177" s="177"/>
      <c r="J177" s="178">
        <f t="shared" si="0"/>
        <v>0</v>
      </c>
      <c r="K177" s="174" t="s">
        <v>167</v>
      </c>
      <c r="L177" s="179"/>
      <c r="M177" s="180" t="s">
        <v>1</v>
      </c>
      <c r="N177" s="181" t="s">
        <v>42</v>
      </c>
      <c r="O177" s="68"/>
      <c r="P177" s="182">
        <f t="shared" si="1"/>
        <v>0</v>
      </c>
      <c r="Q177" s="182">
        <v>0</v>
      </c>
      <c r="R177" s="182">
        <f t="shared" si="2"/>
        <v>0</v>
      </c>
      <c r="S177" s="182">
        <v>0</v>
      </c>
      <c r="T177" s="183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86</v>
      </c>
      <c r="AT177" s="184" t="s">
        <v>163</v>
      </c>
      <c r="AU177" s="184" t="s">
        <v>77</v>
      </c>
      <c r="AY177" s="14" t="s">
        <v>168</v>
      </c>
      <c r="BE177" s="185">
        <f t="shared" si="4"/>
        <v>0</v>
      </c>
      <c r="BF177" s="185">
        <f t="shared" si="5"/>
        <v>0</v>
      </c>
      <c r="BG177" s="185">
        <f t="shared" si="6"/>
        <v>0</v>
      </c>
      <c r="BH177" s="185">
        <f t="shared" si="7"/>
        <v>0</v>
      </c>
      <c r="BI177" s="185">
        <f t="shared" si="8"/>
        <v>0</v>
      </c>
      <c r="BJ177" s="14" t="s">
        <v>84</v>
      </c>
      <c r="BK177" s="185">
        <f t="shared" si="9"/>
        <v>0</v>
      </c>
      <c r="BL177" s="14" t="s">
        <v>84</v>
      </c>
      <c r="BM177" s="184" t="s">
        <v>364</v>
      </c>
    </row>
    <row r="178" spans="1:65" s="2" customFormat="1" ht="24.2" customHeight="1">
      <c r="A178" s="31"/>
      <c r="B178" s="32"/>
      <c r="C178" s="172" t="s">
        <v>365</v>
      </c>
      <c r="D178" s="172" t="s">
        <v>163</v>
      </c>
      <c r="E178" s="173" t="s">
        <v>366</v>
      </c>
      <c r="F178" s="174" t="s">
        <v>367</v>
      </c>
      <c r="G178" s="175" t="s">
        <v>212</v>
      </c>
      <c r="H178" s="176">
        <v>78</v>
      </c>
      <c r="I178" s="177"/>
      <c r="J178" s="178">
        <f t="shared" si="0"/>
        <v>0</v>
      </c>
      <c r="K178" s="174" t="s">
        <v>167</v>
      </c>
      <c r="L178" s="179"/>
      <c r="M178" s="180" t="s">
        <v>1</v>
      </c>
      <c r="N178" s="181" t="s">
        <v>42</v>
      </c>
      <c r="O178" s="68"/>
      <c r="P178" s="182">
        <f t="shared" si="1"/>
        <v>0</v>
      </c>
      <c r="Q178" s="182">
        <v>0</v>
      </c>
      <c r="R178" s="182">
        <f t="shared" si="2"/>
        <v>0</v>
      </c>
      <c r="S178" s="182">
        <v>0</v>
      </c>
      <c r="T178" s="183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86</v>
      </c>
      <c r="AT178" s="184" t="s">
        <v>163</v>
      </c>
      <c r="AU178" s="184" t="s">
        <v>77</v>
      </c>
      <c r="AY178" s="14" t="s">
        <v>168</v>
      </c>
      <c r="BE178" s="185">
        <f t="shared" si="4"/>
        <v>0</v>
      </c>
      <c r="BF178" s="185">
        <f t="shared" si="5"/>
        <v>0</v>
      </c>
      <c r="BG178" s="185">
        <f t="shared" si="6"/>
        <v>0</v>
      </c>
      <c r="BH178" s="185">
        <f t="shared" si="7"/>
        <v>0</v>
      </c>
      <c r="BI178" s="185">
        <f t="shared" si="8"/>
        <v>0</v>
      </c>
      <c r="BJ178" s="14" t="s">
        <v>84</v>
      </c>
      <c r="BK178" s="185">
        <f t="shared" si="9"/>
        <v>0</v>
      </c>
      <c r="BL178" s="14" t="s">
        <v>84</v>
      </c>
      <c r="BM178" s="184" t="s">
        <v>368</v>
      </c>
    </row>
    <row r="179" spans="1:65" s="2" customFormat="1" ht="24.2" customHeight="1">
      <c r="A179" s="31"/>
      <c r="B179" s="32"/>
      <c r="C179" s="172" t="s">
        <v>369</v>
      </c>
      <c r="D179" s="172" t="s">
        <v>163</v>
      </c>
      <c r="E179" s="173" t="s">
        <v>370</v>
      </c>
      <c r="F179" s="174" t="s">
        <v>371</v>
      </c>
      <c r="G179" s="175" t="s">
        <v>212</v>
      </c>
      <c r="H179" s="176">
        <v>66</v>
      </c>
      <c r="I179" s="177"/>
      <c r="J179" s="178">
        <f t="shared" si="0"/>
        <v>0</v>
      </c>
      <c r="K179" s="174" t="s">
        <v>167</v>
      </c>
      <c r="L179" s="179"/>
      <c r="M179" s="180" t="s">
        <v>1</v>
      </c>
      <c r="N179" s="181" t="s">
        <v>42</v>
      </c>
      <c r="O179" s="68"/>
      <c r="P179" s="182">
        <f t="shared" si="1"/>
        <v>0</v>
      </c>
      <c r="Q179" s="182">
        <v>0</v>
      </c>
      <c r="R179" s="182">
        <f t="shared" si="2"/>
        <v>0</v>
      </c>
      <c r="S179" s="182">
        <v>0</v>
      </c>
      <c r="T179" s="183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86</v>
      </c>
      <c r="AT179" s="184" t="s">
        <v>163</v>
      </c>
      <c r="AU179" s="184" t="s">
        <v>77</v>
      </c>
      <c r="AY179" s="14" t="s">
        <v>168</v>
      </c>
      <c r="BE179" s="185">
        <f t="shared" si="4"/>
        <v>0</v>
      </c>
      <c r="BF179" s="185">
        <f t="shared" si="5"/>
        <v>0</v>
      </c>
      <c r="BG179" s="185">
        <f t="shared" si="6"/>
        <v>0</v>
      </c>
      <c r="BH179" s="185">
        <f t="shared" si="7"/>
        <v>0</v>
      </c>
      <c r="BI179" s="185">
        <f t="shared" si="8"/>
        <v>0</v>
      </c>
      <c r="BJ179" s="14" t="s">
        <v>84</v>
      </c>
      <c r="BK179" s="185">
        <f t="shared" si="9"/>
        <v>0</v>
      </c>
      <c r="BL179" s="14" t="s">
        <v>84</v>
      </c>
      <c r="BM179" s="184" t="s">
        <v>372</v>
      </c>
    </row>
    <row r="180" spans="1:65" s="2" customFormat="1" ht="24.2" customHeight="1">
      <c r="A180" s="31"/>
      <c r="B180" s="32"/>
      <c r="C180" s="172" t="s">
        <v>373</v>
      </c>
      <c r="D180" s="172" t="s">
        <v>163</v>
      </c>
      <c r="E180" s="173" t="s">
        <v>374</v>
      </c>
      <c r="F180" s="174" t="s">
        <v>375</v>
      </c>
      <c r="G180" s="175" t="s">
        <v>212</v>
      </c>
      <c r="H180" s="176">
        <v>38</v>
      </c>
      <c r="I180" s="177"/>
      <c r="J180" s="178">
        <f t="shared" si="0"/>
        <v>0</v>
      </c>
      <c r="K180" s="174" t="s">
        <v>167</v>
      </c>
      <c r="L180" s="179"/>
      <c r="M180" s="180" t="s">
        <v>1</v>
      </c>
      <c r="N180" s="181" t="s">
        <v>42</v>
      </c>
      <c r="O180" s="68"/>
      <c r="P180" s="182">
        <f t="shared" si="1"/>
        <v>0</v>
      </c>
      <c r="Q180" s="182">
        <v>0</v>
      </c>
      <c r="R180" s="182">
        <f t="shared" si="2"/>
        <v>0</v>
      </c>
      <c r="S180" s="182">
        <v>0</v>
      </c>
      <c r="T180" s="183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86</v>
      </c>
      <c r="AT180" s="184" t="s">
        <v>163</v>
      </c>
      <c r="AU180" s="184" t="s">
        <v>77</v>
      </c>
      <c r="AY180" s="14" t="s">
        <v>168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14" t="s">
        <v>84</v>
      </c>
      <c r="BK180" s="185">
        <f t="shared" si="9"/>
        <v>0</v>
      </c>
      <c r="BL180" s="14" t="s">
        <v>84</v>
      </c>
      <c r="BM180" s="184" t="s">
        <v>376</v>
      </c>
    </row>
    <row r="181" spans="1:65" s="2" customFormat="1" ht="24.2" customHeight="1">
      <c r="A181" s="31"/>
      <c r="B181" s="32"/>
      <c r="C181" s="172" t="s">
        <v>377</v>
      </c>
      <c r="D181" s="172" t="s">
        <v>163</v>
      </c>
      <c r="E181" s="173" t="s">
        <v>378</v>
      </c>
      <c r="F181" s="174" t="s">
        <v>379</v>
      </c>
      <c r="G181" s="175" t="s">
        <v>166</v>
      </c>
      <c r="H181" s="176">
        <v>5</v>
      </c>
      <c r="I181" s="177"/>
      <c r="J181" s="178">
        <f t="shared" si="0"/>
        <v>0</v>
      </c>
      <c r="K181" s="174" t="s">
        <v>167</v>
      </c>
      <c r="L181" s="179"/>
      <c r="M181" s="180" t="s">
        <v>1</v>
      </c>
      <c r="N181" s="181" t="s">
        <v>42</v>
      </c>
      <c r="O181" s="68"/>
      <c r="P181" s="182">
        <f t="shared" si="1"/>
        <v>0</v>
      </c>
      <c r="Q181" s="182">
        <v>0</v>
      </c>
      <c r="R181" s="182">
        <f t="shared" si="2"/>
        <v>0</v>
      </c>
      <c r="S181" s="182">
        <v>0</v>
      </c>
      <c r="T181" s="183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4" t="s">
        <v>213</v>
      </c>
      <c r="AT181" s="184" t="s">
        <v>163</v>
      </c>
      <c r="AU181" s="184" t="s">
        <v>77</v>
      </c>
      <c r="AY181" s="14" t="s">
        <v>168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14" t="s">
        <v>84</v>
      </c>
      <c r="BK181" s="185">
        <f t="shared" si="9"/>
        <v>0</v>
      </c>
      <c r="BL181" s="14" t="s">
        <v>213</v>
      </c>
      <c r="BM181" s="184" t="s">
        <v>380</v>
      </c>
    </row>
    <row r="182" spans="1:65" s="2" customFormat="1" ht="24.2" customHeight="1">
      <c r="A182" s="31"/>
      <c r="B182" s="32"/>
      <c r="C182" s="172" t="s">
        <v>381</v>
      </c>
      <c r="D182" s="172" t="s">
        <v>163</v>
      </c>
      <c r="E182" s="173" t="s">
        <v>382</v>
      </c>
      <c r="F182" s="174" t="s">
        <v>383</v>
      </c>
      <c r="G182" s="175" t="s">
        <v>166</v>
      </c>
      <c r="H182" s="176">
        <v>5</v>
      </c>
      <c r="I182" s="177"/>
      <c r="J182" s="178">
        <f t="shared" si="0"/>
        <v>0</v>
      </c>
      <c r="K182" s="174" t="s">
        <v>167</v>
      </c>
      <c r="L182" s="179"/>
      <c r="M182" s="180" t="s">
        <v>1</v>
      </c>
      <c r="N182" s="181" t="s">
        <v>42</v>
      </c>
      <c r="O182" s="68"/>
      <c r="P182" s="182">
        <f t="shared" si="1"/>
        <v>0</v>
      </c>
      <c r="Q182" s="182">
        <v>0</v>
      </c>
      <c r="R182" s="182">
        <f t="shared" si="2"/>
        <v>0</v>
      </c>
      <c r="S182" s="182">
        <v>0</v>
      </c>
      <c r="T182" s="183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86</v>
      </c>
      <c r="AT182" s="184" t="s">
        <v>163</v>
      </c>
      <c r="AU182" s="184" t="s">
        <v>77</v>
      </c>
      <c r="AY182" s="14" t="s">
        <v>168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14" t="s">
        <v>84</v>
      </c>
      <c r="BK182" s="185">
        <f t="shared" si="9"/>
        <v>0</v>
      </c>
      <c r="BL182" s="14" t="s">
        <v>84</v>
      </c>
      <c r="BM182" s="184" t="s">
        <v>384</v>
      </c>
    </row>
    <row r="183" spans="1:65" s="2" customFormat="1" ht="24.2" customHeight="1">
      <c r="A183" s="31"/>
      <c r="B183" s="32"/>
      <c r="C183" s="172" t="s">
        <v>385</v>
      </c>
      <c r="D183" s="172" t="s">
        <v>163</v>
      </c>
      <c r="E183" s="173" t="s">
        <v>386</v>
      </c>
      <c r="F183" s="174" t="s">
        <v>387</v>
      </c>
      <c r="G183" s="175" t="s">
        <v>166</v>
      </c>
      <c r="H183" s="176">
        <v>5</v>
      </c>
      <c r="I183" s="177"/>
      <c r="J183" s="178">
        <f t="shared" si="0"/>
        <v>0</v>
      </c>
      <c r="K183" s="174" t="s">
        <v>167</v>
      </c>
      <c r="L183" s="179"/>
      <c r="M183" s="180" t="s">
        <v>1</v>
      </c>
      <c r="N183" s="181" t="s">
        <v>42</v>
      </c>
      <c r="O183" s="68"/>
      <c r="P183" s="182">
        <f t="shared" si="1"/>
        <v>0</v>
      </c>
      <c r="Q183" s="182">
        <v>0</v>
      </c>
      <c r="R183" s="182">
        <f t="shared" si="2"/>
        <v>0</v>
      </c>
      <c r="S183" s="182">
        <v>0</v>
      </c>
      <c r="T183" s="183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86</v>
      </c>
      <c r="AT183" s="184" t="s">
        <v>163</v>
      </c>
      <c r="AU183" s="184" t="s">
        <v>77</v>
      </c>
      <c r="AY183" s="14" t="s">
        <v>168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14" t="s">
        <v>84</v>
      </c>
      <c r="BK183" s="185">
        <f t="shared" si="9"/>
        <v>0</v>
      </c>
      <c r="BL183" s="14" t="s">
        <v>84</v>
      </c>
      <c r="BM183" s="184" t="s">
        <v>388</v>
      </c>
    </row>
    <row r="184" spans="1:65" s="2" customFormat="1" ht="49.15" customHeight="1">
      <c r="A184" s="31"/>
      <c r="B184" s="32"/>
      <c r="C184" s="172" t="s">
        <v>389</v>
      </c>
      <c r="D184" s="172" t="s">
        <v>163</v>
      </c>
      <c r="E184" s="173" t="s">
        <v>390</v>
      </c>
      <c r="F184" s="174" t="s">
        <v>391</v>
      </c>
      <c r="G184" s="175" t="s">
        <v>166</v>
      </c>
      <c r="H184" s="176">
        <v>1</v>
      </c>
      <c r="I184" s="177"/>
      <c r="J184" s="178">
        <f t="shared" si="0"/>
        <v>0</v>
      </c>
      <c r="K184" s="174" t="s">
        <v>167</v>
      </c>
      <c r="L184" s="179"/>
      <c r="M184" s="180" t="s">
        <v>1</v>
      </c>
      <c r="N184" s="181" t="s">
        <v>42</v>
      </c>
      <c r="O184" s="68"/>
      <c r="P184" s="182">
        <f t="shared" si="1"/>
        <v>0</v>
      </c>
      <c r="Q184" s="182">
        <v>0</v>
      </c>
      <c r="R184" s="182">
        <f t="shared" si="2"/>
        <v>0</v>
      </c>
      <c r="S184" s="182">
        <v>0</v>
      </c>
      <c r="T184" s="183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4" t="s">
        <v>213</v>
      </c>
      <c r="AT184" s="184" t="s">
        <v>163</v>
      </c>
      <c r="AU184" s="184" t="s">
        <v>77</v>
      </c>
      <c r="AY184" s="14" t="s">
        <v>168</v>
      </c>
      <c r="BE184" s="185">
        <f t="shared" si="4"/>
        <v>0</v>
      </c>
      <c r="BF184" s="185">
        <f t="shared" si="5"/>
        <v>0</v>
      </c>
      <c r="BG184" s="185">
        <f t="shared" si="6"/>
        <v>0</v>
      </c>
      <c r="BH184" s="185">
        <f t="shared" si="7"/>
        <v>0</v>
      </c>
      <c r="BI184" s="185">
        <f t="shared" si="8"/>
        <v>0</v>
      </c>
      <c r="BJ184" s="14" t="s">
        <v>84</v>
      </c>
      <c r="BK184" s="185">
        <f t="shared" si="9"/>
        <v>0</v>
      </c>
      <c r="BL184" s="14" t="s">
        <v>213</v>
      </c>
      <c r="BM184" s="184" t="s">
        <v>392</v>
      </c>
    </row>
    <row r="185" spans="1:65" s="2" customFormat="1" ht="24.2" customHeight="1">
      <c r="A185" s="31"/>
      <c r="B185" s="32"/>
      <c r="C185" s="172" t="s">
        <v>393</v>
      </c>
      <c r="D185" s="172" t="s">
        <v>163</v>
      </c>
      <c r="E185" s="173" t="s">
        <v>394</v>
      </c>
      <c r="F185" s="174" t="s">
        <v>395</v>
      </c>
      <c r="G185" s="175" t="s">
        <v>166</v>
      </c>
      <c r="H185" s="176">
        <v>1</v>
      </c>
      <c r="I185" s="177"/>
      <c r="J185" s="178">
        <f t="shared" si="0"/>
        <v>0</v>
      </c>
      <c r="K185" s="174" t="s">
        <v>167</v>
      </c>
      <c r="L185" s="179"/>
      <c r="M185" s="180" t="s">
        <v>1</v>
      </c>
      <c r="N185" s="181" t="s">
        <v>42</v>
      </c>
      <c r="O185" s="68"/>
      <c r="P185" s="182">
        <f t="shared" si="1"/>
        <v>0</v>
      </c>
      <c r="Q185" s="182">
        <v>0</v>
      </c>
      <c r="R185" s="182">
        <f t="shared" si="2"/>
        <v>0</v>
      </c>
      <c r="S185" s="182">
        <v>0</v>
      </c>
      <c r="T185" s="183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213</v>
      </c>
      <c r="AT185" s="184" t="s">
        <v>163</v>
      </c>
      <c r="AU185" s="184" t="s">
        <v>77</v>
      </c>
      <c r="AY185" s="14" t="s">
        <v>168</v>
      </c>
      <c r="BE185" s="185">
        <f t="shared" si="4"/>
        <v>0</v>
      </c>
      <c r="BF185" s="185">
        <f t="shared" si="5"/>
        <v>0</v>
      </c>
      <c r="BG185" s="185">
        <f t="shared" si="6"/>
        <v>0</v>
      </c>
      <c r="BH185" s="185">
        <f t="shared" si="7"/>
        <v>0</v>
      </c>
      <c r="BI185" s="185">
        <f t="shared" si="8"/>
        <v>0</v>
      </c>
      <c r="BJ185" s="14" t="s">
        <v>84</v>
      </c>
      <c r="BK185" s="185">
        <f t="shared" si="9"/>
        <v>0</v>
      </c>
      <c r="BL185" s="14" t="s">
        <v>213</v>
      </c>
      <c r="BM185" s="184" t="s">
        <v>396</v>
      </c>
    </row>
    <row r="186" spans="1:65" s="2" customFormat="1" ht="24.2" customHeight="1">
      <c r="A186" s="31"/>
      <c r="B186" s="32"/>
      <c r="C186" s="172" t="s">
        <v>397</v>
      </c>
      <c r="D186" s="172" t="s">
        <v>163</v>
      </c>
      <c r="E186" s="173" t="s">
        <v>398</v>
      </c>
      <c r="F186" s="174" t="s">
        <v>399</v>
      </c>
      <c r="G186" s="175" t="s">
        <v>166</v>
      </c>
      <c r="H186" s="176">
        <v>1</v>
      </c>
      <c r="I186" s="177"/>
      <c r="J186" s="178">
        <f t="shared" si="0"/>
        <v>0</v>
      </c>
      <c r="K186" s="174" t="s">
        <v>167</v>
      </c>
      <c r="L186" s="179"/>
      <c r="M186" s="180" t="s">
        <v>1</v>
      </c>
      <c r="N186" s="181" t="s">
        <v>42</v>
      </c>
      <c r="O186" s="68"/>
      <c r="P186" s="182">
        <f t="shared" si="1"/>
        <v>0</v>
      </c>
      <c r="Q186" s="182">
        <v>0</v>
      </c>
      <c r="R186" s="182">
        <f t="shared" si="2"/>
        <v>0</v>
      </c>
      <c r="S186" s="182">
        <v>0</v>
      </c>
      <c r="T186" s="183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86</v>
      </c>
      <c r="AT186" s="184" t="s">
        <v>163</v>
      </c>
      <c r="AU186" s="184" t="s">
        <v>77</v>
      </c>
      <c r="AY186" s="14" t="s">
        <v>168</v>
      </c>
      <c r="BE186" s="185">
        <f t="shared" si="4"/>
        <v>0</v>
      </c>
      <c r="BF186" s="185">
        <f t="shared" si="5"/>
        <v>0</v>
      </c>
      <c r="BG186" s="185">
        <f t="shared" si="6"/>
        <v>0</v>
      </c>
      <c r="BH186" s="185">
        <f t="shared" si="7"/>
        <v>0</v>
      </c>
      <c r="BI186" s="185">
        <f t="shared" si="8"/>
        <v>0</v>
      </c>
      <c r="BJ186" s="14" t="s">
        <v>84</v>
      </c>
      <c r="BK186" s="185">
        <f t="shared" si="9"/>
        <v>0</v>
      </c>
      <c r="BL186" s="14" t="s">
        <v>84</v>
      </c>
      <c r="BM186" s="184" t="s">
        <v>400</v>
      </c>
    </row>
    <row r="187" spans="1:65" s="2" customFormat="1" ht="37.9" customHeight="1">
      <c r="A187" s="31"/>
      <c r="B187" s="32"/>
      <c r="C187" s="172" t="s">
        <v>401</v>
      </c>
      <c r="D187" s="172" t="s">
        <v>163</v>
      </c>
      <c r="E187" s="173" t="s">
        <v>402</v>
      </c>
      <c r="F187" s="174" t="s">
        <v>403</v>
      </c>
      <c r="G187" s="175" t="s">
        <v>166</v>
      </c>
      <c r="H187" s="176">
        <v>3</v>
      </c>
      <c r="I187" s="177"/>
      <c r="J187" s="178">
        <f t="shared" si="0"/>
        <v>0</v>
      </c>
      <c r="K187" s="174" t="s">
        <v>167</v>
      </c>
      <c r="L187" s="179"/>
      <c r="M187" s="180" t="s">
        <v>1</v>
      </c>
      <c r="N187" s="181" t="s">
        <v>42</v>
      </c>
      <c r="O187" s="68"/>
      <c r="P187" s="182">
        <f t="shared" si="1"/>
        <v>0</v>
      </c>
      <c r="Q187" s="182">
        <v>0</v>
      </c>
      <c r="R187" s="182">
        <f t="shared" si="2"/>
        <v>0</v>
      </c>
      <c r="S187" s="182">
        <v>0</v>
      </c>
      <c r="T187" s="183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213</v>
      </c>
      <c r="AT187" s="184" t="s">
        <v>163</v>
      </c>
      <c r="AU187" s="184" t="s">
        <v>77</v>
      </c>
      <c r="AY187" s="14" t="s">
        <v>168</v>
      </c>
      <c r="BE187" s="185">
        <f t="shared" si="4"/>
        <v>0</v>
      </c>
      <c r="BF187" s="185">
        <f t="shared" si="5"/>
        <v>0</v>
      </c>
      <c r="BG187" s="185">
        <f t="shared" si="6"/>
        <v>0</v>
      </c>
      <c r="BH187" s="185">
        <f t="shared" si="7"/>
        <v>0</v>
      </c>
      <c r="BI187" s="185">
        <f t="shared" si="8"/>
        <v>0</v>
      </c>
      <c r="BJ187" s="14" t="s">
        <v>84</v>
      </c>
      <c r="BK187" s="185">
        <f t="shared" si="9"/>
        <v>0</v>
      </c>
      <c r="BL187" s="14" t="s">
        <v>213</v>
      </c>
      <c r="BM187" s="184" t="s">
        <v>404</v>
      </c>
    </row>
    <row r="188" spans="1:65" s="2" customFormat="1" ht="37.9" customHeight="1">
      <c r="A188" s="31"/>
      <c r="B188" s="32"/>
      <c r="C188" s="172" t="s">
        <v>405</v>
      </c>
      <c r="D188" s="172" t="s">
        <v>163</v>
      </c>
      <c r="E188" s="173" t="s">
        <v>406</v>
      </c>
      <c r="F188" s="174" t="s">
        <v>407</v>
      </c>
      <c r="G188" s="175" t="s">
        <v>166</v>
      </c>
      <c r="H188" s="176">
        <v>3</v>
      </c>
      <c r="I188" s="177"/>
      <c r="J188" s="178">
        <f t="shared" si="0"/>
        <v>0</v>
      </c>
      <c r="K188" s="174" t="s">
        <v>167</v>
      </c>
      <c r="L188" s="179"/>
      <c r="M188" s="180" t="s">
        <v>1</v>
      </c>
      <c r="N188" s="181" t="s">
        <v>42</v>
      </c>
      <c r="O188" s="68"/>
      <c r="P188" s="182">
        <f t="shared" si="1"/>
        <v>0</v>
      </c>
      <c r="Q188" s="182">
        <v>0</v>
      </c>
      <c r="R188" s="182">
        <f t="shared" si="2"/>
        <v>0</v>
      </c>
      <c r="S188" s="182">
        <v>0</v>
      </c>
      <c r="T188" s="183">
        <f t="shared" si="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4" t="s">
        <v>213</v>
      </c>
      <c r="AT188" s="184" t="s">
        <v>163</v>
      </c>
      <c r="AU188" s="184" t="s">
        <v>77</v>
      </c>
      <c r="AY188" s="14" t="s">
        <v>168</v>
      </c>
      <c r="BE188" s="185">
        <f t="shared" si="4"/>
        <v>0</v>
      </c>
      <c r="BF188" s="185">
        <f t="shared" si="5"/>
        <v>0</v>
      </c>
      <c r="BG188" s="185">
        <f t="shared" si="6"/>
        <v>0</v>
      </c>
      <c r="BH188" s="185">
        <f t="shared" si="7"/>
        <v>0</v>
      </c>
      <c r="BI188" s="185">
        <f t="shared" si="8"/>
        <v>0</v>
      </c>
      <c r="BJ188" s="14" t="s">
        <v>84</v>
      </c>
      <c r="BK188" s="185">
        <f t="shared" si="9"/>
        <v>0</v>
      </c>
      <c r="BL188" s="14" t="s">
        <v>213</v>
      </c>
      <c r="BM188" s="184" t="s">
        <v>408</v>
      </c>
    </row>
    <row r="189" spans="1:65" s="2" customFormat="1" ht="37.9" customHeight="1">
      <c r="A189" s="31"/>
      <c r="B189" s="32"/>
      <c r="C189" s="172" t="s">
        <v>409</v>
      </c>
      <c r="D189" s="172" t="s">
        <v>163</v>
      </c>
      <c r="E189" s="173" t="s">
        <v>410</v>
      </c>
      <c r="F189" s="174" t="s">
        <v>411</v>
      </c>
      <c r="G189" s="175" t="s">
        <v>166</v>
      </c>
      <c r="H189" s="176">
        <v>3</v>
      </c>
      <c r="I189" s="177"/>
      <c r="J189" s="178">
        <f t="shared" si="0"/>
        <v>0</v>
      </c>
      <c r="K189" s="174" t="s">
        <v>167</v>
      </c>
      <c r="L189" s="179"/>
      <c r="M189" s="180" t="s">
        <v>1</v>
      </c>
      <c r="N189" s="181" t="s">
        <v>42</v>
      </c>
      <c r="O189" s="68"/>
      <c r="P189" s="182">
        <f t="shared" si="1"/>
        <v>0</v>
      </c>
      <c r="Q189" s="182">
        <v>0</v>
      </c>
      <c r="R189" s="182">
        <f t="shared" si="2"/>
        <v>0</v>
      </c>
      <c r="S189" s="182">
        <v>0</v>
      </c>
      <c r="T189" s="183">
        <f t="shared" si="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213</v>
      </c>
      <c r="AT189" s="184" t="s">
        <v>163</v>
      </c>
      <c r="AU189" s="184" t="s">
        <v>77</v>
      </c>
      <c r="AY189" s="14" t="s">
        <v>168</v>
      </c>
      <c r="BE189" s="185">
        <f t="shared" si="4"/>
        <v>0</v>
      </c>
      <c r="BF189" s="185">
        <f t="shared" si="5"/>
        <v>0</v>
      </c>
      <c r="BG189" s="185">
        <f t="shared" si="6"/>
        <v>0</v>
      </c>
      <c r="BH189" s="185">
        <f t="shared" si="7"/>
        <v>0</v>
      </c>
      <c r="BI189" s="185">
        <f t="shared" si="8"/>
        <v>0</v>
      </c>
      <c r="BJ189" s="14" t="s">
        <v>84</v>
      </c>
      <c r="BK189" s="185">
        <f t="shared" si="9"/>
        <v>0</v>
      </c>
      <c r="BL189" s="14" t="s">
        <v>213</v>
      </c>
      <c r="BM189" s="184" t="s">
        <v>412</v>
      </c>
    </row>
    <row r="190" spans="1:65" s="2" customFormat="1" ht="24.2" customHeight="1">
      <c r="A190" s="31"/>
      <c r="B190" s="32"/>
      <c r="C190" s="172" t="s">
        <v>413</v>
      </c>
      <c r="D190" s="172" t="s">
        <v>163</v>
      </c>
      <c r="E190" s="173" t="s">
        <v>414</v>
      </c>
      <c r="F190" s="174" t="s">
        <v>415</v>
      </c>
      <c r="G190" s="175" t="s">
        <v>166</v>
      </c>
      <c r="H190" s="176">
        <v>14</v>
      </c>
      <c r="I190" s="177"/>
      <c r="J190" s="178">
        <f t="shared" si="0"/>
        <v>0</v>
      </c>
      <c r="K190" s="174" t="s">
        <v>167</v>
      </c>
      <c r="L190" s="179"/>
      <c r="M190" s="180" t="s">
        <v>1</v>
      </c>
      <c r="N190" s="181" t="s">
        <v>42</v>
      </c>
      <c r="O190" s="68"/>
      <c r="P190" s="182">
        <f t="shared" si="1"/>
        <v>0</v>
      </c>
      <c r="Q190" s="182">
        <v>0</v>
      </c>
      <c r="R190" s="182">
        <f t="shared" si="2"/>
        <v>0</v>
      </c>
      <c r="S190" s="182">
        <v>0</v>
      </c>
      <c r="T190" s="183">
        <f t="shared" si="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213</v>
      </c>
      <c r="AT190" s="184" t="s">
        <v>163</v>
      </c>
      <c r="AU190" s="184" t="s">
        <v>77</v>
      </c>
      <c r="AY190" s="14" t="s">
        <v>168</v>
      </c>
      <c r="BE190" s="185">
        <f t="shared" si="4"/>
        <v>0</v>
      </c>
      <c r="BF190" s="185">
        <f t="shared" si="5"/>
        <v>0</v>
      </c>
      <c r="BG190" s="185">
        <f t="shared" si="6"/>
        <v>0</v>
      </c>
      <c r="BH190" s="185">
        <f t="shared" si="7"/>
        <v>0</v>
      </c>
      <c r="BI190" s="185">
        <f t="shared" si="8"/>
        <v>0</v>
      </c>
      <c r="BJ190" s="14" t="s">
        <v>84</v>
      </c>
      <c r="BK190" s="185">
        <f t="shared" si="9"/>
        <v>0</v>
      </c>
      <c r="BL190" s="14" t="s">
        <v>213</v>
      </c>
      <c r="BM190" s="184" t="s">
        <v>416</v>
      </c>
    </row>
    <row r="191" spans="1:65" s="2" customFormat="1" ht="24.2" customHeight="1">
      <c r="A191" s="31"/>
      <c r="B191" s="32"/>
      <c r="C191" s="172" t="s">
        <v>417</v>
      </c>
      <c r="D191" s="172" t="s">
        <v>163</v>
      </c>
      <c r="E191" s="173" t="s">
        <v>418</v>
      </c>
      <c r="F191" s="174" t="s">
        <v>419</v>
      </c>
      <c r="G191" s="175" t="s">
        <v>166</v>
      </c>
      <c r="H191" s="176">
        <v>14</v>
      </c>
      <c r="I191" s="177"/>
      <c r="J191" s="178">
        <f t="shared" si="0"/>
        <v>0</v>
      </c>
      <c r="K191" s="174" t="s">
        <v>167</v>
      </c>
      <c r="L191" s="179"/>
      <c r="M191" s="180" t="s">
        <v>1</v>
      </c>
      <c r="N191" s="181" t="s">
        <v>42</v>
      </c>
      <c r="O191" s="68"/>
      <c r="P191" s="182">
        <f t="shared" si="1"/>
        <v>0</v>
      </c>
      <c r="Q191" s="182">
        <v>0</v>
      </c>
      <c r="R191" s="182">
        <f t="shared" si="2"/>
        <v>0</v>
      </c>
      <c r="S191" s="182">
        <v>0</v>
      </c>
      <c r="T191" s="183">
        <f t="shared" si="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213</v>
      </c>
      <c r="AT191" s="184" t="s">
        <v>163</v>
      </c>
      <c r="AU191" s="184" t="s">
        <v>77</v>
      </c>
      <c r="AY191" s="14" t="s">
        <v>168</v>
      </c>
      <c r="BE191" s="185">
        <f t="shared" si="4"/>
        <v>0</v>
      </c>
      <c r="BF191" s="185">
        <f t="shared" si="5"/>
        <v>0</v>
      </c>
      <c r="BG191" s="185">
        <f t="shared" si="6"/>
        <v>0</v>
      </c>
      <c r="BH191" s="185">
        <f t="shared" si="7"/>
        <v>0</v>
      </c>
      <c r="BI191" s="185">
        <f t="shared" si="8"/>
        <v>0</v>
      </c>
      <c r="BJ191" s="14" t="s">
        <v>84</v>
      </c>
      <c r="BK191" s="185">
        <f t="shared" si="9"/>
        <v>0</v>
      </c>
      <c r="BL191" s="14" t="s">
        <v>213</v>
      </c>
      <c r="BM191" s="184" t="s">
        <v>420</v>
      </c>
    </row>
    <row r="192" spans="1:65" s="2" customFormat="1" ht="37.9" customHeight="1">
      <c r="A192" s="31"/>
      <c r="B192" s="32"/>
      <c r="C192" s="172" t="s">
        <v>421</v>
      </c>
      <c r="D192" s="172" t="s">
        <v>163</v>
      </c>
      <c r="E192" s="173" t="s">
        <v>422</v>
      </c>
      <c r="F192" s="174" t="s">
        <v>423</v>
      </c>
      <c r="G192" s="175" t="s">
        <v>1</v>
      </c>
      <c r="H192" s="176">
        <v>3</v>
      </c>
      <c r="I192" s="177"/>
      <c r="J192" s="178">
        <f t="shared" ref="J192:J255" si="10">ROUND(I192*H192,2)</f>
        <v>0</v>
      </c>
      <c r="K192" s="174" t="s">
        <v>1</v>
      </c>
      <c r="L192" s="179"/>
      <c r="M192" s="180" t="s">
        <v>1</v>
      </c>
      <c r="N192" s="181" t="s">
        <v>42</v>
      </c>
      <c r="O192" s="68"/>
      <c r="P192" s="182">
        <f t="shared" ref="P192:P255" si="11">O192*H192</f>
        <v>0</v>
      </c>
      <c r="Q192" s="182">
        <v>0</v>
      </c>
      <c r="R192" s="182">
        <f t="shared" ref="R192:R255" si="12">Q192*H192</f>
        <v>0</v>
      </c>
      <c r="S192" s="182">
        <v>0</v>
      </c>
      <c r="T192" s="183">
        <f t="shared" ref="T192:T255" si="13"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213</v>
      </c>
      <c r="AT192" s="184" t="s">
        <v>163</v>
      </c>
      <c r="AU192" s="184" t="s">
        <v>77</v>
      </c>
      <c r="AY192" s="14" t="s">
        <v>168</v>
      </c>
      <c r="BE192" s="185">
        <f t="shared" ref="BE192:BE255" si="14">IF(N192="základní",J192,0)</f>
        <v>0</v>
      </c>
      <c r="BF192" s="185">
        <f t="shared" ref="BF192:BF255" si="15">IF(N192="snížená",J192,0)</f>
        <v>0</v>
      </c>
      <c r="BG192" s="185">
        <f t="shared" ref="BG192:BG255" si="16">IF(N192="zákl. přenesená",J192,0)</f>
        <v>0</v>
      </c>
      <c r="BH192" s="185">
        <f t="shared" ref="BH192:BH255" si="17">IF(N192="sníž. přenesená",J192,0)</f>
        <v>0</v>
      </c>
      <c r="BI192" s="185">
        <f t="shared" ref="BI192:BI255" si="18">IF(N192="nulová",J192,0)</f>
        <v>0</v>
      </c>
      <c r="BJ192" s="14" t="s">
        <v>84</v>
      </c>
      <c r="BK192" s="185">
        <f t="shared" ref="BK192:BK255" si="19">ROUND(I192*H192,2)</f>
        <v>0</v>
      </c>
      <c r="BL192" s="14" t="s">
        <v>213</v>
      </c>
      <c r="BM192" s="184" t="s">
        <v>424</v>
      </c>
    </row>
    <row r="193" spans="1:65" s="2" customFormat="1" ht="37.9" customHeight="1">
      <c r="A193" s="31"/>
      <c r="B193" s="32"/>
      <c r="C193" s="172" t="s">
        <v>425</v>
      </c>
      <c r="D193" s="172" t="s">
        <v>163</v>
      </c>
      <c r="E193" s="173" t="s">
        <v>426</v>
      </c>
      <c r="F193" s="174" t="s">
        <v>427</v>
      </c>
      <c r="G193" s="175" t="s">
        <v>1</v>
      </c>
      <c r="H193" s="176">
        <v>3</v>
      </c>
      <c r="I193" s="177"/>
      <c r="J193" s="178">
        <f t="shared" si="10"/>
        <v>0</v>
      </c>
      <c r="K193" s="174" t="s">
        <v>1</v>
      </c>
      <c r="L193" s="179"/>
      <c r="M193" s="180" t="s">
        <v>1</v>
      </c>
      <c r="N193" s="181" t="s">
        <v>42</v>
      </c>
      <c r="O193" s="68"/>
      <c r="P193" s="182">
        <f t="shared" si="11"/>
        <v>0</v>
      </c>
      <c r="Q193" s="182">
        <v>0</v>
      </c>
      <c r="R193" s="182">
        <f t="shared" si="12"/>
        <v>0</v>
      </c>
      <c r="S193" s="182">
        <v>0</v>
      </c>
      <c r="T193" s="183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213</v>
      </c>
      <c r="AT193" s="184" t="s">
        <v>163</v>
      </c>
      <c r="AU193" s="184" t="s">
        <v>77</v>
      </c>
      <c r="AY193" s="14" t="s">
        <v>168</v>
      </c>
      <c r="BE193" s="185">
        <f t="shared" si="14"/>
        <v>0</v>
      </c>
      <c r="BF193" s="185">
        <f t="shared" si="15"/>
        <v>0</v>
      </c>
      <c r="BG193" s="185">
        <f t="shared" si="16"/>
        <v>0</v>
      </c>
      <c r="BH193" s="185">
        <f t="shared" si="17"/>
        <v>0</v>
      </c>
      <c r="BI193" s="185">
        <f t="shared" si="18"/>
        <v>0</v>
      </c>
      <c r="BJ193" s="14" t="s">
        <v>84</v>
      </c>
      <c r="BK193" s="185">
        <f t="shared" si="19"/>
        <v>0</v>
      </c>
      <c r="BL193" s="14" t="s">
        <v>213</v>
      </c>
      <c r="BM193" s="184" t="s">
        <v>428</v>
      </c>
    </row>
    <row r="194" spans="1:65" s="2" customFormat="1" ht="37.9" customHeight="1">
      <c r="A194" s="31"/>
      <c r="B194" s="32"/>
      <c r="C194" s="172" t="s">
        <v>429</v>
      </c>
      <c r="D194" s="172" t="s">
        <v>163</v>
      </c>
      <c r="E194" s="173" t="s">
        <v>430</v>
      </c>
      <c r="F194" s="174" t="s">
        <v>431</v>
      </c>
      <c r="G194" s="175" t="s">
        <v>1</v>
      </c>
      <c r="H194" s="176">
        <v>3</v>
      </c>
      <c r="I194" s="177"/>
      <c r="J194" s="178">
        <f t="shared" si="10"/>
        <v>0</v>
      </c>
      <c r="K194" s="174" t="s">
        <v>1</v>
      </c>
      <c r="L194" s="179"/>
      <c r="M194" s="180" t="s">
        <v>1</v>
      </c>
      <c r="N194" s="181" t="s">
        <v>42</v>
      </c>
      <c r="O194" s="68"/>
      <c r="P194" s="182">
        <f t="shared" si="11"/>
        <v>0</v>
      </c>
      <c r="Q194" s="182">
        <v>0</v>
      </c>
      <c r="R194" s="182">
        <f t="shared" si="12"/>
        <v>0</v>
      </c>
      <c r="S194" s="182">
        <v>0</v>
      </c>
      <c r="T194" s="183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213</v>
      </c>
      <c r="AT194" s="184" t="s">
        <v>163</v>
      </c>
      <c r="AU194" s="184" t="s">
        <v>77</v>
      </c>
      <c r="AY194" s="14" t="s">
        <v>168</v>
      </c>
      <c r="BE194" s="185">
        <f t="shared" si="14"/>
        <v>0</v>
      </c>
      <c r="BF194" s="185">
        <f t="shared" si="15"/>
        <v>0</v>
      </c>
      <c r="BG194" s="185">
        <f t="shared" si="16"/>
        <v>0</v>
      </c>
      <c r="BH194" s="185">
        <f t="shared" si="17"/>
        <v>0</v>
      </c>
      <c r="BI194" s="185">
        <f t="shared" si="18"/>
        <v>0</v>
      </c>
      <c r="BJ194" s="14" t="s">
        <v>84</v>
      </c>
      <c r="BK194" s="185">
        <f t="shared" si="19"/>
        <v>0</v>
      </c>
      <c r="BL194" s="14" t="s">
        <v>213</v>
      </c>
      <c r="BM194" s="184" t="s">
        <v>432</v>
      </c>
    </row>
    <row r="195" spans="1:65" s="2" customFormat="1" ht="37.9" customHeight="1">
      <c r="A195" s="31"/>
      <c r="B195" s="32"/>
      <c r="C195" s="172" t="s">
        <v>433</v>
      </c>
      <c r="D195" s="172" t="s">
        <v>163</v>
      </c>
      <c r="E195" s="173" t="s">
        <v>434</v>
      </c>
      <c r="F195" s="174" t="s">
        <v>435</v>
      </c>
      <c r="G195" s="175" t="s">
        <v>1</v>
      </c>
      <c r="H195" s="176">
        <v>3</v>
      </c>
      <c r="I195" s="177"/>
      <c r="J195" s="178">
        <f t="shared" si="10"/>
        <v>0</v>
      </c>
      <c r="K195" s="174" t="s">
        <v>1</v>
      </c>
      <c r="L195" s="179"/>
      <c r="M195" s="180" t="s">
        <v>1</v>
      </c>
      <c r="N195" s="181" t="s">
        <v>42</v>
      </c>
      <c r="O195" s="68"/>
      <c r="P195" s="182">
        <f t="shared" si="11"/>
        <v>0</v>
      </c>
      <c r="Q195" s="182">
        <v>0</v>
      </c>
      <c r="R195" s="182">
        <f t="shared" si="12"/>
        <v>0</v>
      </c>
      <c r="S195" s="182">
        <v>0</v>
      </c>
      <c r="T195" s="183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213</v>
      </c>
      <c r="AT195" s="184" t="s">
        <v>163</v>
      </c>
      <c r="AU195" s="184" t="s">
        <v>77</v>
      </c>
      <c r="AY195" s="14" t="s">
        <v>168</v>
      </c>
      <c r="BE195" s="185">
        <f t="shared" si="14"/>
        <v>0</v>
      </c>
      <c r="BF195" s="185">
        <f t="shared" si="15"/>
        <v>0</v>
      </c>
      <c r="BG195" s="185">
        <f t="shared" si="16"/>
        <v>0</v>
      </c>
      <c r="BH195" s="185">
        <f t="shared" si="17"/>
        <v>0</v>
      </c>
      <c r="BI195" s="185">
        <f t="shared" si="18"/>
        <v>0</v>
      </c>
      <c r="BJ195" s="14" t="s">
        <v>84</v>
      </c>
      <c r="BK195" s="185">
        <f t="shared" si="19"/>
        <v>0</v>
      </c>
      <c r="BL195" s="14" t="s">
        <v>213</v>
      </c>
      <c r="BM195" s="184" t="s">
        <v>436</v>
      </c>
    </row>
    <row r="196" spans="1:65" s="2" customFormat="1" ht="49.15" customHeight="1">
      <c r="A196" s="31"/>
      <c r="B196" s="32"/>
      <c r="C196" s="172" t="s">
        <v>437</v>
      </c>
      <c r="D196" s="172" t="s">
        <v>163</v>
      </c>
      <c r="E196" s="173" t="s">
        <v>438</v>
      </c>
      <c r="F196" s="174" t="s">
        <v>439</v>
      </c>
      <c r="G196" s="175" t="s">
        <v>166</v>
      </c>
      <c r="H196" s="176">
        <v>12</v>
      </c>
      <c r="I196" s="177"/>
      <c r="J196" s="178">
        <f t="shared" si="10"/>
        <v>0</v>
      </c>
      <c r="K196" s="174" t="s">
        <v>167</v>
      </c>
      <c r="L196" s="179"/>
      <c r="M196" s="180" t="s">
        <v>1</v>
      </c>
      <c r="N196" s="181" t="s">
        <v>42</v>
      </c>
      <c r="O196" s="68"/>
      <c r="P196" s="182">
        <f t="shared" si="11"/>
        <v>0</v>
      </c>
      <c r="Q196" s="182">
        <v>0</v>
      </c>
      <c r="R196" s="182">
        <f t="shared" si="12"/>
        <v>0</v>
      </c>
      <c r="S196" s="182">
        <v>0</v>
      </c>
      <c r="T196" s="183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213</v>
      </c>
      <c r="AT196" s="184" t="s">
        <v>163</v>
      </c>
      <c r="AU196" s="184" t="s">
        <v>77</v>
      </c>
      <c r="AY196" s="14" t="s">
        <v>168</v>
      </c>
      <c r="BE196" s="185">
        <f t="shared" si="14"/>
        <v>0</v>
      </c>
      <c r="BF196" s="185">
        <f t="shared" si="15"/>
        <v>0</v>
      </c>
      <c r="BG196" s="185">
        <f t="shared" si="16"/>
        <v>0</v>
      </c>
      <c r="BH196" s="185">
        <f t="shared" si="17"/>
        <v>0</v>
      </c>
      <c r="BI196" s="185">
        <f t="shared" si="18"/>
        <v>0</v>
      </c>
      <c r="BJ196" s="14" t="s">
        <v>84</v>
      </c>
      <c r="BK196" s="185">
        <f t="shared" si="19"/>
        <v>0</v>
      </c>
      <c r="BL196" s="14" t="s">
        <v>213</v>
      </c>
      <c r="BM196" s="184" t="s">
        <v>440</v>
      </c>
    </row>
    <row r="197" spans="1:65" s="2" customFormat="1" ht="62.65" customHeight="1">
      <c r="A197" s="31"/>
      <c r="B197" s="32"/>
      <c r="C197" s="172" t="s">
        <v>441</v>
      </c>
      <c r="D197" s="172" t="s">
        <v>163</v>
      </c>
      <c r="E197" s="173" t="s">
        <v>442</v>
      </c>
      <c r="F197" s="174" t="s">
        <v>443</v>
      </c>
      <c r="G197" s="175" t="s">
        <v>166</v>
      </c>
      <c r="H197" s="176">
        <v>1</v>
      </c>
      <c r="I197" s="177"/>
      <c r="J197" s="178">
        <f t="shared" si="10"/>
        <v>0</v>
      </c>
      <c r="K197" s="174" t="s">
        <v>167</v>
      </c>
      <c r="L197" s="179"/>
      <c r="M197" s="180" t="s">
        <v>1</v>
      </c>
      <c r="N197" s="181" t="s">
        <v>42</v>
      </c>
      <c r="O197" s="68"/>
      <c r="P197" s="182">
        <f t="shared" si="11"/>
        <v>0</v>
      </c>
      <c r="Q197" s="182">
        <v>0</v>
      </c>
      <c r="R197" s="182">
        <f t="shared" si="12"/>
        <v>0</v>
      </c>
      <c r="S197" s="182">
        <v>0</v>
      </c>
      <c r="T197" s="183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86</v>
      </c>
      <c r="AT197" s="184" t="s">
        <v>163</v>
      </c>
      <c r="AU197" s="184" t="s">
        <v>77</v>
      </c>
      <c r="AY197" s="14" t="s">
        <v>168</v>
      </c>
      <c r="BE197" s="185">
        <f t="shared" si="14"/>
        <v>0</v>
      </c>
      <c r="BF197" s="185">
        <f t="shared" si="15"/>
        <v>0</v>
      </c>
      <c r="BG197" s="185">
        <f t="shared" si="16"/>
        <v>0</v>
      </c>
      <c r="BH197" s="185">
        <f t="shared" si="17"/>
        <v>0</v>
      </c>
      <c r="BI197" s="185">
        <f t="shared" si="18"/>
        <v>0</v>
      </c>
      <c r="BJ197" s="14" t="s">
        <v>84</v>
      </c>
      <c r="BK197" s="185">
        <f t="shared" si="19"/>
        <v>0</v>
      </c>
      <c r="BL197" s="14" t="s">
        <v>84</v>
      </c>
      <c r="BM197" s="184" t="s">
        <v>444</v>
      </c>
    </row>
    <row r="198" spans="1:65" s="2" customFormat="1" ht="24.2" customHeight="1">
      <c r="A198" s="31"/>
      <c r="B198" s="32"/>
      <c r="C198" s="172" t="s">
        <v>445</v>
      </c>
      <c r="D198" s="172" t="s">
        <v>163</v>
      </c>
      <c r="E198" s="173" t="s">
        <v>446</v>
      </c>
      <c r="F198" s="174" t="s">
        <v>447</v>
      </c>
      <c r="G198" s="175" t="s">
        <v>166</v>
      </c>
      <c r="H198" s="176">
        <v>1</v>
      </c>
      <c r="I198" s="177"/>
      <c r="J198" s="178">
        <f t="shared" si="10"/>
        <v>0</v>
      </c>
      <c r="K198" s="174" t="s">
        <v>167</v>
      </c>
      <c r="L198" s="179"/>
      <c r="M198" s="180" t="s">
        <v>1</v>
      </c>
      <c r="N198" s="181" t="s">
        <v>42</v>
      </c>
      <c r="O198" s="68"/>
      <c r="P198" s="182">
        <f t="shared" si="11"/>
        <v>0</v>
      </c>
      <c r="Q198" s="182">
        <v>0</v>
      </c>
      <c r="R198" s="182">
        <f t="shared" si="12"/>
        <v>0</v>
      </c>
      <c r="S198" s="182">
        <v>0</v>
      </c>
      <c r="T198" s="183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213</v>
      </c>
      <c r="AT198" s="184" t="s">
        <v>163</v>
      </c>
      <c r="AU198" s="184" t="s">
        <v>77</v>
      </c>
      <c r="AY198" s="14" t="s">
        <v>168</v>
      </c>
      <c r="BE198" s="185">
        <f t="shared" si="14"/>
        <v>0</v>
      </c>
      <c r="BF198" s="185">
        <f t="shared" si="15"/>
        <v>0</v>
      </c>
      <c r="BG198" s="185">
        <f t="shared" si="16"/>
        <v>0</v>
      </c>
      <c r="BH198" s="185">
        <f t="shared" si="17"/>
        <v>0</v>
      </c>
      <c r="BI198" s="185">
        <f t="shared" si="18"/>
        <v>0</v>
      </c>
      <c r="BJ198" s="14" t="s">
        <v>84</v>
      </c>
      <c r="BK198" s="185">
        <f t="shared" si="19"/>
        <v>0</v>
      </c>
      <c r="BL198" s="14" t="s">
        <v>213</v>
      </c>
      <c r="BM198" s="184" t="s">
        <v>448</v>
      </c>
    </row>
    <row r="199" spans="1:65" s="2" customFormat="1" ht="24.2" customHeight="1">
      <c r="A199" s="31"/>
      <c r="B199" s="32"/>
      <c r="C199" s="172" t="s">
        <v>449</v>
      </c>
      <c r="D199" s="172" t="s">
        <v>163</v>
      </c>
      <c r="E199" s="173" t="s">
        <v>450</v>
      </c>
      <c r="F199" s="174" t="s">
        <v>451</v>
      </c>
      <c r="G199" s="175" t="s">
        <v>166</v>
      </c>
      <c r="H199" s="176">
        <v>1</v>
      </c>
      <c r="I199" s="177"/>
      <c r="J199" s="178">
        <f t="shared" si="10"/>
        <v>0</v>
      </c>
      <c r="K199" s="174" t="s">
        <v>1</v>
      </c>
      <c r="L199" s="179"/>
      <c r="M199" s="180" t="s">
        <v>1</v>
      </c>
      <c r="N199" s="181" t="s">
        <v>42</v>
      </c>
      <c r="O199" s="68"/>
      <c r="P199" s="182">
        <f t="shared" si="11"/>
        <v>0</v>
      </c>
      <c r="Q199" s="182">
        <v>0</v>
      </c>
      <c r="R199" s="182">
        <f t="shared" si="12"/>
        <v>0</v>
      </c>
      <c r="S199" s="182">
        <v>0</v>
      </c>
      <c r="T199" s="183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86</v>
      </c>
      <c r="AT199" s="184" t="s">
        <v>163</v>
      </c>
      <c r="AU199" s="184" t="s">
        <v>77</v>
      </c>
      <c r="AY199" s="14" t="s">
        <v>168</v>
      </c>
      <c r="BE199" s="185">
        <f t="shared" si="14"/>
        <v>0</v>
      </c>
      <c r="BF199" s="185">
        <f t="shared" si="15"/>
        <v>0</v>
      </c>
      <c r="BG199" s="185">
        <f t="shared" si="16"/>
        <v>0</v>
      </c>
      <c r="BH199" s="185">
        <f t="shared" si="17"/>
        <v>0</v>
      </c>
      <c r="BI199" s="185">
        <f t="shared" si="18"/>
        <v>0</v>
      </c>
      <c r="BJ199" s="14" t="s">
        <v>84</v>
      </c>
      <c r="BK199" s="185">
        <f t="shared" si="19"/>
        <v>0</v>
      </c>
      <c r="BL199" s="14" t="s">
        <v>84</v>
      </c>
      <c r="BM199" s="184" t="s">
        <v>452</v>
      </c>
    </row>
    <row r="200" spans="1:65" s="2" customFormat="1" ht="24.2" customHeight="1">
      <c r="A200" s="31"/>
      <c r="B200" s="32"/>
      <c r="C200" s="172" t="s">
        <v>453</v>
      </c>
      <c r="D200" s="172" t="s">
        <v>163</v>
      </c>
      <c r="E200" s="173" t="s">
        <v>454</v>
      </c>
      <c r="F200" s="174" t="s">
        <v>455</v>
      </c>
      <c r="G200" s="175" t="s">
        <v>166</v>
      </c>
      <c r="H200" s="176">
        <v>1</v>
      </c>
      <c r="I200" s="177"/>
      <c r="J200" s="178">
        <f t="shared" si="10"/>
        <v>0</v>
      </c>
      <c r="K200" s="174" t="s">
        <v>1</v>
      </c>
      <c r="L200" s="179"/>
      <c r="M200" s="180" t="s">
        <v>1</v>
      </c>
      <c r="N200" s="181" t="s">
        <v>42</v>
      </c>
      <c r="O200" s="68"/>
      <c r="P200" s="182">
        <f t="shared" si="11"/>
        <v>0</v>
      </c>
      <c r="Q200" s="182">
        <v>0</v>
      </c>
      <c r="R200" s="182">
        <f t="shared" si="12"/>
        <v>0</v>
      </c>
      <c r="S200" s="182">
        <v>0</v>
      </c>
      <c r="T200" s="183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86</v>
      </c>
      <c r="AT200" s="184" t="s">
        <v>163</v>
      </c>
      <c r="AU200" s="184" t="s">
        <v>77</v>
      </c>
      <c r="AY200" s="14" t="s">
        <v>168</v>
      </c>
      <c r="BE200" s="185">
        <f t="shared" si="14"/>
        <v>0</v>
      </c>
      <c r="BF200" s="185">
        <f t="shared" si="15"/>
        <v>0</v>
      </c>
      <c r="BG200" s="185">
        <f t="shared" si="16"/>
        <v>0</v>
      </c>
      <c r="BH200" s="185">
        <f t="shared" si="17"/>
        <v>0</v>
      </c>
      <c r="BI200" s="185">
        <f t="shared" si="18"/>
        <v>0</v>
      </c>
      <c r="BJ200" s="14" t="s">
        <v>84</v>
      </c>
      <c r="BK200" s="185">
        <f t="shared" si="19"/>
        <v>0</v>
      </c>
      <c r="BL200" s="14" t="s">
        <v>84</v>
      </c>
      <c r="BM200" s="184" t="s">
        <v>456</v>
      </c>
    </row>
    <row r="201" spans="1:65" s="2" customFormat="1" ht="24.2" customHeight="1">
      <c r="A201" s="31"/>
      <c r="B201" s="32"/>
      <c r="C201" s="172" t="s">
        <v>457</v>
      </c>
      <c r="D201" s="172" t="s">
        <v>163</v>
      </c>
      <c r="E201" s="173" t="s">
        <v>458</v>
      </c>
      <c r="F201" s="174" t="s">
        <v>459</v>
      </c>
      <c r="G201" s="175" t="s">
        <v>166</v>
      </c>
      <c r="H201" s="176">
        <v>1</v>
      </c>
      <c r="I201" s="177"/>
      <c r="J201" s="178">
        <f t="shared" si="10"/>
        <v>0</v>
      </c>
      <c r="K201" s="174" t="s">
        <v>167</v>
      </c>
      <c r="L201" s="179"/>
      <c r="M201" s="180" t="s">
        <v>1</v>
      </c>
      <c r="N201" s="181" t="s">
        <v>42</v>
      </c>
      <c r="O201" s="68"/>
      <c r="P201" s="182">
        <f t="shared" si="11"/>
        <v>0</v>
      </c>
      <c r="Q201" s="182">
        <v>0</v>
      </c>
      <c r="R201" s="182">
        <f t="shared" si="12"/>
        <v>0</v>
      </c>
      <c r="S201" s="182">
        <v>0</v>
      </c>
      <c r="T201" s="183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86</v>
      </c>
      <c r="AT201" s="184" t="s">
        <v>163</v>
      </c>
      <c r="AU201" s="184" t="s">
        <v>77</v>
      </c>
      <c r="AY201" s="14" t="s">
        <v>168</v>
      </c>
      <c r="BE201" s="185">
        <f t="shared" si="14"/>
        <v>0</v>
      </c>
      <c r="BF201" s="185">
        <f t="shared" si="15"/>
        <v>0</v>
      </c>
      <c r="BG201" s="185">
        <f t="shared" si="16"/>
        <v>0</v>
      </c>
      <c r="BH201" s="185">
        <f t="shared" si="17"/>
        <v>0</v>
      </c>
      <c r="BI201" s="185">
        <f t="shared" si="18"/>
        <v>0</v>
      </c>
      <c r="BJ201" s="14" t="s">
        <v>84</v>
      </c>
      <c r="BK201" s="185">
        <f t="shared" si="19"/>
        <v>0</v>
      </c>
      <c r="BL201" s="14" t="s">
        <v>84</v>
      </c>
      <c r="BM201" s="184" t="s">
        <v>460</v>
      </c>
    </row>
    <row r="202" spans="1:65" s="2" customFormat="1" ht="24.2" customHeight="1">
      <c r="A202" s="31"/>
      <c r="B202" s="32"/>
      <c r="C202" s="172" t="s">
        <v>461</v>
      </c>
      <c r="D202" s="172" t="s">
        <v>163</v>
      </c>
      <c r="E202" s="173" t="s">
        <v>462</v>
      </c>
      <c r="F202" s="174" t="s">
        <v>463</v>
      </c>
      <c r="G202" s="175" t="s">
        <v>166</v>
      </c>
      <c r="H202" s="176">
        <v>99</v>
      </c>
      <c r="I202" s="177"/>
      <c r="J202" s="178">
        <f t="shared" si="10"/>
        <v>0</v>
      </c>
      <c r="K202" s="174" t="s">
        <v>167</v>
      </c>
      <c r="L202" s="179"/>
      <c r="M202" s="180" t="s">
        <v>1</v>
      </c>
      <c r="N202" s="181" t="s">
        <v>42</v>
      </c>
      <c r="O202" s="68"/>
      <c r="P202" s="182">
        <f t="shared" si="11"/>
        <v>0</v>
      </c>
      <c r="Q202" s="182">
        <v>0</v>
      </c>
      <c r="R202" s="182">
        <f t="shared" si="12"/>
        <v>0</v>
      </c>
      <c r="S202" s="182">
        <v>0</v>
      </c>
      <c r="T202" s="183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213</v>
      </c>
      <c r="AT202" s="184" t="s">
        <v>163</v>
      </c>
      <c r="AU202" s="184" t="s">
        <v>77</v>
      </c>
      <c r="AY202" s="14" t="s">
        <v>168</v>
      </c>
      <c r="BE202" s="185">
        <f t="shared" si="14"/>
        <v>0</v>
      </c>
      <c r="BF202" s="185">
        <f t="shared" si="15"/>
        <v>0</v>
      </c>
      <c r="BG202" s="185">
        <f t="shared" si="16"/>
        <v>0</v>
      </c>
      <c r="BH202" s="185">
        <f t="shared" si="17"/>
        <v>0</v>
      </c>
      <c r="BI202" s="185">
        <f t="shared" si="18"/>
        <v>0</v>
      </c>
      <c r="BJ202" s="14" t="s">
        <v>84</v>
      </c>
      <c r="BK202" s="185">
        <f t="shared" si="19"/>
        <v>0</v>
      </c>
      <c r="BL202" s="14" t="s">
        <v>213</v>
      </c>
      <c r="BM202" s="184" t="s">
        <v>464</v>
      </c>
    </row>
    <row r="203" spans="1:65" s="2" customFormat="1" ht="24.2" customHeight="1">
      <c r="A203" s="31"/>
      <c r="B203" s="32"/>
      <c r="C203" s="172" t="s">
        <v>465</v>
      </c>
      <c r="D203" s="172" t="s">
        <v>163</v>
      </c>
      <c r="E203" s="173" t="s">
        <v>466</v>
      </c>
      <c r="F203" s="174" t="s">
        <v>467</v>
      </c>
      <c r="G203" s="175" t="s">
        <v>166</v>
      </c>
      <c r="H203" s="176">
        <v>9</v>
      </c>
      <c r="I203" s="177"/>
      <c r="J203" s="178">
        <f t="shared" si="10"/>
        <v>0</v>
      </c>
      <c r="K203" s="174" t="s">
        <v>167</v>
      </c>
      <c r="L203" s="179"/>
      <c r="M203" s="180" t="s">
        <v>1</v>
      </c>
      <c r="N203" s="181" t="s">
        <v>42</v>
      </c>
      <c r="O203" s="68"/>
      <c r="P203" s="182">
        <f t="shared" si="11"/>
        <v>0</v>
      </c>
      <c r="Q203" s="182">
        <v>0</v>
      </c>
      <c r="R203" s="182">
        <f t="shared" si="12"/>
        <v>0</v>
      </c>
      <c r="S203" s="182">
        <v>0</v>
      </c>
      <c r="T203" s="183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213</v>
      </c>
      <c r="AT203" s="184" t="s">
        <v>163</v>
      </c>
      <c r="AU203" s="184" t="s">
        <v>77</v>
      </c>
      <c r="AY203" s="14" t="s">
        <v>168</v>
      </c>
      <c r="BE203" s="185">
        <f t="shared" si="14"/>
        <v>0</v>
      </c>
      <c r="BF203" s="185">
        <f t="shared" si="15"/>
        <v>0</v>
      </c>
      <c r="BG203" s="185">
        <f t="shared" si="16"/>
        <v>0</v>
      </c>
      <c r="BH203" s="185">
        <f t="shared" si="17"/>
        <v>0</v>
      </c>
      <c r="BI203" s="185">
        <f t="shared" si="18"/>
        <v>0</v>
      </c>
      <c r="BJ203" s="14" t="s">
        <v>84</v>
      </c>
      <c r="BK203" s="185">
        <f t="shared" si="19"/>
        <v>0</v>
      </c>
      <c r="BL203" s="14" t="s">
        <v>213</v>
      </c>
      <c r="BM203" s="184" t="s">
        <v>468</v>
      </c>
    </row>
    <row r="204" spans="1:65" s="2" customFormat="1" ht="24.2" customHeight="1">
      <c r="A204" s="31"/>
      <c r="B204" s="32"/>
      <c r="C204" s="172" t="s">
        <v>469</v>
      </c>
      <c r="D204" s="172" t="s">
        <v>163</v>
      </c>
      <c r="E204" s="173" t="s">
        <v>470</v>
      </c>
      <c r="F204" s="174" t="s">
        <v>471</v>
      </c>
      <c r="G204" s="175" t="s">
        <v>166</v>
      </c>
      <c r="H204" s="176">
        <v>14</v>
      </c>
      <c r="I204" s="177"/>
      <c r="J204" s="178">
        <f t="shared" si="10"/>
        <v>0</v>
      </c>
      <c r="K204" s="174" t="s">
        <v>167</v>
      </c>
      <c r="L204" s="179"/>
      <c r="M204" s="180" t="s">
        <v>1</v>
      </c>
      <c r="N204" s="181" t="s">
        <v>42</v>
      </c>
      <c r="O204" s="68"/>
      <c r="P204" s="182">
        <f t="shared" si="11"/>
        <v>0</v>
      </c>
      <c r="Q204" s="182">
        <v>0</v>
      </c>
      <c r="R204" s="182">
        <f t="shared" si="12"/>
        <v>0</v>
      </c>
      <c r="S204" s="182">
        <v>0</v>
      </c>
      <c r="T204" s="183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4" t="s">
        <v>213</v>
      </c>
      <c r="AT204" s="184" t="s">
        <v>163</v>
      </c>
      <c r="AU204" s="184" t="s">
        <v>77</v>
      </c>
      <c r="AY204" s="14" t="s">
        <v>168</v>
      </c>
      <c r="BE204" s="185">
        <f t="shared" si="14"/>
        <v>0</v>
      </c>
      <c r="BF204" s="185">
        <f t="shared" si="15"/>
        <v>0</v>
      </c>
      <c r="BG204" s="185">
        <f t="shared" si="16"/>
        <v>0</v>
      </c>
      <c r="BH204" s="185">
        <f t="shared" si="17"/>
        <v>0</v>
      </c>
      <c r="BI204" s="185">
        <f t="shared" si="18"/>
        <v>0</v>
      </c>
      <c r="BJ204" s="14" t="s">
        <v>84</v>
      </c>
      <c r="BK204" s="185">
        <f t="shared" si="19"/>
        <v>0</v>
      </c>
      <c r="BL204" s="14" t="s">
        <v>213</v>
      </c>
      <c r="BM204" s="184" t="s">
        <v>472</v>
      </c>
    </row>
    <row r="205" spans="1:65" s="2" customFormat="1" ht="24.2" customHeight="1">
      <c r="A205" s="31"/>
      <c r="B205" s="32"/>
      <c r="C205" s="172" t="s">
        <v>473</v>
      </c>
      <c r="D205" s="172" t="s">
        <v>163</v>
      </c>
      <c r="E205" s="173" t="s">
        <v>474</v>
      </c>
      <c r="F205" s="174" t="s">
        <v>475</v>
      </c>
      <c r="G205" s="175" t="s">
        <v>166</v>
      </c>
      <c r="H205" s="176">
        <v>2</v>
      </c>
      <c r="I205" s="177"/>
      <c r="J205" s="178">
        <f t="shared" si="10"/>
        <v>0</v>
      </c>
      <c r="K205" s="174" t="s">
        <v>167</v>
      </c>
      <c r="L205" s="179"/>
      <c r="M205" s="180" t="s">
        <v>1</v>
      </c>
      <c r="N205" s="181" t="s">
        <v>42</v>
      </c>
      <c r="O205" s="68"/>
      <c r="P205" s="182">
        <f t="shared" si="11"/>
        <v>0</v>
      </c>
      <c r="Q205" s="182">
        <v>0</v>
      </c>
      <c r="R205" s="182">
        <f t="shared" si="12"/>
        <v>0</v>
      </c>
      <c r="S205" s="182">
        <v>0</v>
      </c>
      <c r="T205" s="183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213</v>
      </c>
      <c r="AT205" s="184" t="s">
        <v>163</v>
      </c>
      <c r="AU205" s="184" t="s">
        <v>77</v>
      </c>
      <c r="AY205" s="14" t="s">
        <v>168</v>
      </c>
      <c r="BE205" s="185">
        <f t="shared" si="14"/>
        <v>0</v>
      </c>
      <c r="BF205" s="185">
        <f t="shared" si="15"/>
        <v>0</v>
      </c>
      <c r="BG205" s="185">
        <f t="shared" si="16"/>
        <v>0</v>
      </c>
      <c r="BH205" s="185">
        <f t="shared" si="17"/>
        <v>0</v>
      </c>
      <c r="BI205" s="185">
        <f t="shared" si="18"/>
        <v>0</v>
      </c>
      <c r="BJ205" s="14" t="s">
        <v>84</v>
      </c>
      <c r="BK205" s="185">
        <f t="shared" si="19"/>
        <v>0</v>
      </c>
      <c r="BL205" s="14" t="s">
        <v>213</v>
      </c>
      <c r="BM205" s="184" t="s">
        <v>476</v>
      </c>
    </row>
    <row r="206" spans="1:65" s="2" customFormat="1" ht="24.2" customHeight="1">
      <c r="A206" s="31"/>
      <c r="B206" s="32"/>
      <c r="C206" s="172" t="s">
        <v>477</v>
      </c>
      <c r="D206" s="172" t="s">
        <v>163</v>
      </c>
      <c r="E206" s="173" t="s">
        <v>478</v>
      </c>
      <c r="F206" s="174" t="s">
        <v>479</v>
      </c>
      <c r="G206" s="175" t="s">
        <v>166</v>
      </c>
      <c r="H206" s="176">
        <v>6</v>
      </c>
      <c r="I206" s="177"/>
      <c r="J206" s="178">
        <f t="shared" si="10"/>
        <v>0</v>
      </c>
      <c r="K206" s="174" t="s">
        <v>167</v>
      </c>
      <c r="L206" s="179"/>
      <c r="M206" s="180" t="s">
        <v>1</v>
      </c>
      <c r="N206" s="181" t="s">
        <v>42</v>
      </c>
      <c r="O206" s="68"/>
      <c r="P206" s="182">
        <f t="shared" si="11"/>
        <v>0</v>
      </c>
      <c r="Q206" s="182">
        <v>0</v>
      </c>
      <c r="R206" s="182">
        <f t="shared" si="12"/>
        <v>0</v>
      </c>
      <c r="S206" s="182">
        <v>0</v>
      </c>
      <c r="T206" s="183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213</v>
      </c>
      <c r="AT206" s="184" t="s">
        <v>163</v>
      </c>
      <c r="AU206" s="184" t="s">
        <v>77</v>
      </c>
      <c r="AY206" s="14" t="s">
        <v>168</v>
      </c>
      <c r="BE206" s="185">
        <f t="shared" si="14"/>
        <v>0</v>
      </c>
      <c r="BF206" s="185">
        <f t="shared" si="15"/>
        <v>0</v>
      </c>
      <c r="BG206" s="185">
        <f t="shared" si="16"/>
        <v>0</v>
      </c>
      <c r="BH206" s="185">
        <f t="shared" si="17"/>
        <v>0</v>
      </c>
      <c r="BI206" s="185">
        <f t="shared" si="18"/>
        <v>0</v>
      </c>
      <c r="BJ206" s="14" t="s">
        <v>84</v>
      </c>
      <c r="BK206" s="185">
        <f t="shared" si="19"/>
        <v>0</v>
      </c>
      <c r="BL206" s="14" t="s">
        <v>213</v>
      </c>
      <c r="BM206" s="184" t="s">
        <v>480</v>
      </c>
    </row>
    <row r="207" spans="1:65" s="2" customFormat="1" ht="24.2" customHeight="1">
      <c r="A207" s="31"/>
      <c r="B207" s="32"/>
      <c r="C207" s="172" t="s">
        <v>481</v>
      </c>
      <c r="D207" s="172" t="s">
        <v>163</v>
      </c>
      <c r="E207" s="173" t="s">
        <v>482</v>
      </c>
      <c r="F207" s="174" t="s">
        <v>483</v>
      </c>
      <c r="G207" s="175" t="s">
        <v>166</v>
      </c>
      <c r="H207" s="176">
        <v>8</v>
      </c>
      <c r="I207" s="177"/>
      <c r="J207" s="178">
        <f t="shared" si="10"/>
        <v>0</v>
      </c>
      <c r="K207" s="174" t="s">
        <v>167</v>
      </c>
      <c r="L207" s="179"/>
      <c r="M207" s="180" t="s">
        <v>1</v>
      </c>
      <c r="N207" s="181" t="s">
        <v>42</v>
      </c>
      <c r="O207" s="68"/>
      <c r="P207" s="182">
        <f t="shared" si="11"/>
        <v>0</v>
      </c>
      <c r="Q207" s="182">
        <v>0</v>
      </c>
      <c r="R207" s="182">
        <f t="shared" si="12"/>
        <v>0</v>
      </c>
      <c r="S207" s="182">
        <v>0</v>
      </c>
      <c r="T207" s="183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213</v>
      </c>
      <c r="AT207" s="184" t="s">
        <v>163</v>
      </c>
      <c r="AU207" s="184" t="s">
        <v>77</v>
      </c>
      <c r="AY207" s="14" t="s">
        <v>168</v>
      </c>
      <c r="BE207" s="185">
        <f t="shared" si="14"/>
        <v>0</v>
      </c>
      <c r="BF207" s="185">
        <f t="shared" si="15"/>
        <v>0</v>
      </c>
      <c r="BG207" s="185">
        <f t="shared" si="16"/>
        <v>0</v>
      </c>
      <c r="BH207" s="185">
        <f t="shared" si="17"/>
        <v>0</v>
      </c>
      <c r="BI207" s="185">
        <f t="shared" si="18"/>
        <v>0</v>
      </c>
      <c r="BJ207" s="14" t="s">
        <v>84</v>
      </c>
      <c r="BK207" s="185">
        <f t="shared" si="19"/>
        <v>0</v>
      </c>
      <c r="BL207" s="14" t="s">
        <v>213</v>
      </c>
      <c r="BM207" s="184" t="s">
        <v>484</v>
      </c>
    </row>
    <row r="208" spans="1:65" s="2" customFormat="1" ht="37.9" customHeight="1">
      <c r="A208" s="31"/>
      <c r="B208" s="32"/>
      <c r="C208" s="172" t="s">
        <v>485</v>
      </c>
      <c r="D208" s="172" t="s">
        <v>163</v>
      </c>
      <c r="E208" s="173" t="s">
        <v>486</v>
      </c>
      <c r="F208" s="174" t="s">
        <v>487</v>
      </c>
      <c r="G208" s="175" t="s">
        <v>166</v>
      </c>
      <c r="H208" s="176">
        <v>18</v>
      </c>
      <c r="I208" s="177"/>
      <c r="J208" s="178">
        <f t="shared" si="10"/>
        <v>0</v>
      </c>
      <c r="K208" s="174" t="s">
        <v>167</v>
      </c>
      <c r="L208" s="179"/>
      <c r="M208" s="180" t="s">
        <v>1</v>
      </c>
      <c r="N208" s="181" t="s">
        <v>42</v>
      </c>
      <c r="O208" s="68"/>
      <c r="P208" s="182">
        <f t="shared" si="11"/>
        <v>0</v>
      </c>
      <c r="Q208" s="182">
        <v>0</v>
      </c>
      <c r="R208" s="182">
        <f t="shared" si="12"/>
        <v>0</v>
      </c>
      <c r="S208" s="182">
        <v>0</v>
      </c>
      <c r="T208" s="183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213</v>
      </c>
      <c r="AT208" s="184" t="s">
        <v>163</v>
      </c>
      <c r="AU208" s="184" t="s">
        <v>77</v>
      </c>
      <c r="AY208" s="14" t="s">
        <v>168</v>
      </c>
      <c r="BE208" s="185">
        <f t="shared" si="14"/>
        <v>0</v>
      </c>
      <c r="BF208" s="185">
        <f t="shared" si="15"/>
        <v>0</v>
      </c>
      <c r="BG208" s="185">
        <f t="shared" si="16"/>
        <v>0</v>
      </c>
      <c r="BH208" s="185">
        <f t="shared" si="17"/>
        <v>0</v>
      </c>
      <c r="BI208" s="185">
        <f t="shared" si="18"/>
        <v>0</v>
      </c>
      <c r="BJ208" s="14" t="s">
        <v>84</v>
      </c>
      <c r="BK208" s="185">
        <f t="shared" si="19"/>
        <v>0</v>
      </c>
      <c r="BL208" s="14" t="s">
        <v>213</v>
      </c>
      <c r="BM208" s="184" t="s">
        <v>488</v>
      </c>
    </row>
    <row r="209" spans="1:65" s="2" customFormat="1" ht="24.2" customHeight="1">
      <c r="A209" s="31"/>
      <c r="B209" s="32"/>
      <c r="C209" s="172" t="s">
        <v>489</v>
      </c>
      <c r="D209" s="172" t="s">
        <v>163</v>
      </c>
      <c r="E209" s="173" t="s">
        <v>490</v>
      </c>
      <c r="F209" s="174" t="s">
        <v>491</v>
      </c>
      <c r="G209" s="175" t="s">
        <v>166</v>
      </c>
      <c r="H209" s="176">
        <v>49</v>
      </c>
      <c r="I209" s="177"/>
      <c r="J209" s="178">
        <f t="shared" si="10"/>
        <v>0</v>
      </c>
      <c r="K209" s="174" t="s">
        <v>167</v>
      </c>
      <c r="L209" s="179"/>
      <c r="M209" s="180" t="s">
        <v>1</v>
      </c>
      <c r="N209" s="181" t="s">
        <v>42</v>
      </c>
      <c r="O209" s="68"/>
      <c r="P209" s="182">
        <f t="shared" si="11"/>
        <v>0</v>
      </c>
      <c r="Q209" s="182">
        <v>0</v>
      </c>
      <c r="R209" s="182">
        <f t="shared" si="12"/>
        <v>0</v>
      </c>
      <c r="S209" s="182">
        <v>0</v>
      </c>
      <c r="T209" s="183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4" t="s">
        <v>213</v>
      </c>
      <c r="AT209" s="184" t="s">
        <v>163</v>
      </c>
      <c r="AU209" s="184" t="s">
        <v>77</v>
      </c>
      <c r="AY209" s="14" t="s">
        <v>168</v>
      </c>
      <c r="BE209" s="185">
        <f t="shared" si="14"/>
        <v>0</v>
      </c>
      <c r="BF209" s="185">
        <f t="shared" si="15"/>
        <v>0</v>
      </c>
      <c r="BG209" s="185">
        <f t="shared" si="16"/>
        <v>0</v>
      </c>
      <c r="BH209" s="185">
        <f t="shared" si="17"/>
        <v>0</v>
      </c>
      <c r="BI209" s="185">
        <f t="shared" si="18"/>
        <v>0</v>
      </c>
      <c r="BJ209" s="14" t="s">
        <v>84</v>
      </c>
      <c r="BK209" s="185">
        <f t="shared" si="19"/>
        <v>0</v>
      </c>
      <c r="BL209" s="14" t="s">
        <v>213</v>
      </c>
      <c r="BM209" s="184" t="s">
        <v>492</v>
      </c>
    </row>
    <row r="210" spans="1:65" s="2" customFormat="1" ht="24.2" customHeight="1">
      <c r="A210" s="31"/>
      <c r="B210" s="32"/>
      <c r="C210" s="172" t="s">
        <v>493</v>
      </c>
      <c r="D210" s="172" t="s">
        <v>163</v>
      </c>
      <c r="E210" s="173" t="s">
        <v>494</v>
      </c>
      <c r="F210" s="174" t="s">
        <v>495</v>
      </c>
      <c r="G210" s="175" t="s">
        <v>166</v>
      </c>
      <c r="H210" s="176">
        <v>41</v>
      </c>
      <c r="I210" s="177"/>
      <c r="J210" s="178">
        <f t="shared" si="10"/>
        <v>0</v>
      </c>
      <c r="K210" s="174" t="s">
        <v>167</v>
      </c>
      <c r="L210" s="179"/>
      <c r="M210" s="180" t="s">
        <v>1</v>
      </c>
      <c r="N210" s="181" t="s">
        <v>42</v>
      </c>
      <c r="O210" s="68"/>
      <c r="P210" s="182">
        <f t="shared" si="11"/>
        <v>0</v>
      </c>
      <c r="Q210" s="182">
        <v>0</v>
      </c>
      <c r="R210" s="182">
        <f t="shared" si="12"/>
        <v>0</v>
      </c>
      <c r="S210" s="182">
        <v>0</v>
      </c>
      <c r="T210" s="183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86</v>
      </c>
      <c r="AT210" s="184" t="s">
        <v>163</v>
      </c>
      <c r="AU210" s="184" t="s">
        <v>77</v>
      </c>
      <c r="AY210" s="14" t="s">
        <v>168</v>
      </c>
      <c r="BE210" s="185">
        <f t="shared" si="14"/>
        <v>0</v>
      </c>
      <c r="BF210" s="185">
        <f t="shared" si="15"/>
        <v>0</v>
      </c>
      <c r="BG210" s="185">
        <f t="shared" si="16"/>
        <v>0</v>
      </c>
      <c r="BH210" s="185">
        <f t="shared" si="17"/>
        <v>0</v>
      </c>
      <c r="BI210" s="185">
        <f t="shared" si="18"/>
        <v>0</v>
      </c>
      <c r="BJ210" s="14" t="s">
        <v>84</v>
      </c>
      <c r="BK210" s="185">
        <f t="shared" si="19"/>
        <v>0</v>
      </c>
      <c r="BL210" s="14" t="s">
        <v>84</v>
      </c>
      <c r="BM210" s="184" t="s">
        <v>496</v>
      </c>
    </row>
    <row r="211" spans="1:65" s="2" customFormat="1" ht="24.2" customHeight="1">
      <c r="A211" s="31"/>
      <c r="B211" s="32"/>
      <c r="C211" s="172" t="s">
        <v>497</v>
      </c>
      <c r="D211" s="172" t="s">
        <v>163</v>
      </c>
      <c r="E211" s="173" t="s">
        <v>498</v>
      </c>
      <c r="F211" s="174" t="s">
        <v>499</v>
      </c>
      <c r="G211" s="175" t="s">
        <v>166</v>
      </c>
      <c r="H211" s="176">
        <v>41</v>
      </c>
      <c r="I211" s="177"/>
      <c r="J211" s="178">
        <f t="shared" si="10"/>
        <v>0</v>
      </c>
      <c r="K211" s="174" t="s">
        <v>167</v>
      </c>
      <c r="L211" s="179"/>
      <c r="M211" s="180" t="s">
        <v>1</v>
      </c>
      <c r="N211" s="181" t="s">
        <v>42</v>
      </c>
      <c r="O211" s="68"/>
      <c r="P211" s="182">
        <f t="shared" si="11"/>
        <v>0</v>
      </c>
      <c r="Q211" s="182">
        <v>0</v>
      </c>
      <c r="R211" s="182">
        <f t="shared" si="12"/>
        <v>0</v>
      </c>
      <c r="S211" s="182">
        <v>0</v>
      </c>
      <c r="T211" s="183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4" t="s">
        <v>213</v>
      </c>
      <c r="AT211" s="184" t="s">
        <v>163</v>
      </c>
      <c r="AU211" s="184" t="s">
        <v>77</v>
      </c>
      <c r="AY211" s="14" t="s">
        <v>168</v>
      </c>
      <c r="BE211" s="185">
        <f t="shared" si="14"/>
        <v>0</v>
      </c>
      <c r="BF211" s="185">
        <f t="shared" si="15"/>
        <v>0</v>
      </c>
      <c r="BG211" s="185">
        <f t="shared" si="16"/>
        <v>0</v>
      </c>
      <c r="BH211" s="185">
        <f t="shared" si="17"/>
        <v>0</v>
      </c>
      <c r="BI211" s="185">
        <f t="shared" si="18"/>
        <v>0</v>
      </c>
      <c r="BJ211" s="14" t="s">
        <v>84</v>
      </c>
      <c r="BK211" s="185">
        <f t="shared" si="19"/>
        <v>0</v>
      </c>
      <c r="BL211" s="14" t="s">
        <v>213</v>
      </c>
      <c r="BM211" s="184" t="s">
        <v>500</v>
      </c>
    </row>
    <row r="212" spans="1:65" s="2" customFormat="1" ht="24.2" customHeight="1">
      <c r="A212" s="31"/>
      <c r="B212" s="32"/>
      <c r="C212" s="172" t="s">
        <v>501</v>
      </c>
      <c r="D212" s="172" t="s">
        <v>163</v>
      </c>
      <c r="E212" s="173" t="s">
        <v>502</v>
      </c>
      <c r="F212" s="174" t="s">
        <v>503</v>
      </c>
      <c r="G212" s="175" t="s">
        <v>166</v>
      </c>
      <c r="H212" s="176">
        <v>2</v>
      </c>
      <c r="I212" s="177"/>
      <c r="J212" s="178">
        <f t="shared" si="10"/>
        <v>0</v>
      </c>
      <c r="K212" s="174" t="s">
        <v>167</v>
      </c>
      <c r="L212" s="179"/>
      <c r="M212" s="180" t="s">
        <v>1</v>
      </c>
      <c r="N212" s="181" t="s">
        <v>42</v>
      </c>
      <c r="O212" s="68"/>
      <c r="P212" s="182">
        <f t="shared" si="11"/>
        <v>0</v>
      </c>
      <c r="Q212" s="182">
        <v>0</v>
      </c>
      <c r="R212" s="182">
        <f t="shared" si="12"/>
        <v>0</v>
      </c>
      <c r="S212" s="182">
        <v>0</v>
      </c>
      <c r="T212" s="183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4" t="s">
        <v>86</v>
      </c>
      <c r="AT212" s="184" t="s">
        <v>163</v>
      </c>
      <c r="AU212" s="184" t="s">
        <v>77</v>
      </c>
      <c r="AY212" s="14" t="s">
        <v>168</v>
      </c>
      <c r="BE212" s="185">
        <f t="shared" si="14"/>
        <v>0</v>
      </c>
      <c r="BF212" s="185">
        <f t="shared" si="15"/>
        <v>0</v>
      </c>
      <c r="BG212" s="185">
        <f t="shared" si="16"/>
        <v>0</v>
      </c>
      <c r="BH212" s="185">
        <f t="shared" si="17"/>
        <v>0</v>
      </c>
      <c r="BI212" s="185">
        <f t="shared" si="18"/>
        <v>0</v>
      </c>
      <c r="BJ212" s="14" t="s">
        <v>84</v>
      </c>
      <c r="BK212" s="185">
        <f t="shared" si="19"/>
        <v>0</v>
      </c>
      <c r="BL212" s="14" t="s">
        <v>84</v>
      </c>
      <c r="BM212" s="184" t="s">
        <v>504</v>
      </c>
    </row>
    <row r="213" spans="1:65" s="2" customFormat="1" ht="24.2" customHeight="1">
      <c r="A213" s="31"/>
      <c r="B213" s="32"/>
      <c r="C213" s="172" t="s">
        <v>505</v>
      </c>
      <c r="D213" s="172" t="s">
        <v>163</v>
      </c>
      <c r="E213" s="173" t="s">
        <v>506</v>
      </c>
      <c r="F213" s="174" t="s">
        <v>507</v>
      </c>
      <c r="G213" s="175" t="s">
        <v>166</v>
      </c>
      <c r="H213" s="176">
        <v>15</v>
      </c>
      <c r="I213" s="177"/>
      <c r="J213" s="178">
        <f t="shared" si="10"/>
        <v>0</v>
      </c>
      <c r="K213" s="174" t="s">
        <v>167</v>
      </c>
      <c r="L213" s="179"/>
      <c r="M213" s="180" t="s">
        <v>1</v>
      </c>
      <c r="N213" s="181" t="s">
        <v>42</v>
      </c>
      <c r="O213" s="68"/>
      <c r="P213" s="182">
        <f t="shared" si="11"/>
        <v>0</v>
      </c>
      <c r="Q213" s="182">
        <v>0</v>
      </c>
      <c r="R213" s="182">
        <f t="shared" si="12"/>
        <v>0</v>
      </c>
      <c r="S213" s="182">
        <v>0</v>
      </c>
      <c r="T213" s="183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86</v>
      </c>
      <c r="AT213" s="184" t="s">
        <v>163</v>
      </c>
      <c r="AU213" s="184" t="s">
        <v>77</v>
      </c>
      <c r="AY213" s="14" t="s">
        <v>168</v>
      </c>
      <c r="BE213" s="185">
        <f t="shared" si="14"/>
        <v>0</v>
      </c>
      <c r="BF213" s="185">
        <f t="shared" si="15"/>
        <v>0</v>
      </c>
      <c r="BG213" s="185">
        <f t="shared" si="16"/>
        <v>0</v>
      </c>
      <c r="BH213" s="185">
        <f t="shared" si="17"/>
        <v>0</v>
      </c>
      <c r="BI213" s="185">
        <f t="shared" si="18"/>
        <v>0</v>
      </c>
      <c r="BJ213" s="14" t="s">
        <v>84</v>
      </c>
      <c r="BK213" s="185">
        <f t="shared" si="19"/>
        <v>0</v>
      </c>
      <c r="BL213" s="14" t="s">
        <v>84</v>
      </c>
      <c r="BM213" s="184" t="s">
        <v>508</v>
      </c>
    </row>
    <row r="214" spans="1:65" s="2" customFormat="1" ht="24.2" customHeight="1">
      <c r="A214" s="31"/>
      <c r="B214" s="32"/>
      <c r="C214" s="172" t="s">
        <v>509</v>
      </c>
      <c r="D214" s="172" t="s">
        <v>163</v>
      </c>
      <c r="E214" s="173" t="s">
        <v>510</v>
      </c>
      <c r="F214" s="174" t="s">
        <v>511</v>
      </c>
      <c r="G214" s="175" t="s">
        <v>166</v>
      </c>
      <c r="H214" s="176">
        <v>15</v>
      </c>
      <c r="I214" s="177"/>
      <c r="J214" s="178">
        <f t="shared" si="10"/>
        <v>0</v>
      </c>
      <c r="K214" s="174" t="s">
        <v>167</v>
      </c>
      <c r="L214" s="179"/>
      <c r="M214" s="180" t="s">
        <v>1</v>
      </c>
      <c r="N214" s="181" t="s">
        <v>42</v>
      </c>
      <c r="O214" s="68"/>
      <c r="P214" s="182">
        <f t="shared" si="11"/>
        <v>0</v>
      </c>
      <c r="Q214" s="182">
        <v>0</v>
      </c>
      <c r="R214" s="182">
        <f t="shared" si="12"/>
        <v>0</v>
      </c>
      <c r="S214" s="182">
        <v>0</v>
      </c>
      <c r="T214" s="183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193</v>
      </c>
      <c r="AT214" s="184" t="s">
        <v>163</v>
      </c>
      <c r="AU214" s="184" t="s">
        <v>77</v>
      </c>
      <c r="AY214" s="14" t="s">
        <v>168</v>
      </c>
      <c r="BE214" s="185">
        <f t="shared" si="14"/>
        <v>0</v>
      </c>
      <c r="BF214" s="185">
        <f t="shared" si="15"/>
        <v>0</v>
      </c>
      <c r="BG214" s="185">
        <f t="shared" si="16"/>
        <v>0</v>
      </c>
      <c r="BH214" s="185">
        <f t="shared" si="17"/>
        <v>0</v>
      </c>
      <c r="BI214" s="185">
        <f t="shared" si="18"/>
        <v>0</v>
      </c>
      <c r="BJ214" s="14" t="s">
        <v>84</v>
      </c>
      <c r="BK214" s="185">
        <f t="shared" si="19"/>
        <v>0</v>
      </c>
      <c r="BL214" s="14" t="s">
        <v>176</v>
      </c>
      <c r="BM214" s="184" t="s">
        <v>512</v>
      </c>
    </row>
    <row r="215" spans="1:65" s="2" customFormat="1" ht="24.2" customHeight="1">
      <c r="A215" s="31"/>
      <c r="B215" s="32"/>
      <c r="C215" s="172" t="s">
        <v>513</v>
      </c>
      <c r="D215" s="172" t="s">
        <v>163</v>
      </c>
      <c r="E215" s="173" t="s">
        <v>514</v>
      </c>
      <c r="F215" s="174" t="s">
        <v>515</v>
      </c>
      <c r="G215" s="175" t="s">
        <v>166</v>
      </c>
      <c r="H215" s="176">
        <v>15</v>
      </c>
      <c r="I215" s="177"/>
      <c r="J215" s="178">
        <f t="shared" si="10"/>
        <v>0</v>
      </c>
      <c r="K215" s="174" t="s">
        <v>167</v>
      </c>
      <c r="L215" s="179"/>
      <c r="M215" s="180" t="s">
        <v>1</v>
      </c>
      <c r="N215" s="181" t="s">
        <v>42</v>
      </c>
      <c r="O215" s="68"/>
      <c r="P215" s="182">
        <f t="shared" si="11"/>
        <v>0</v>
      </c>
      <c r="Q215" s="182">
        <v>0</v>
      </c>
      <c r="R215" s="182">
        <f t="shared" si="12"/>
        <v>0</v>
      </c>
      <c r="S215" s="182">
        <v>0</v>
      </c>
      <c r="T215" s="183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86</v>
      </c>
      <c r="AT215" s="184" t="s">
        <v>163</v>
      </c>
      <c r="AU215" s="184" t="s">
        <v>77</v>
      </c>
      <c r="AY215" s="14" t="s">
        <v>168</v>
      </c>
      <c r="BE215" s="185">
        <f t="shared" si="14"/>
        <v>0</v>
      </c>
      <c r="BF215" s="185">
        <f t="shared" si="15"/>
        <v>0</v>
      </c>
      <c r="BG215" s="185">
        <f t="shared" si="16"/>
        <v>0</v>
      </c>
      <c r="BH215" s="185">
        <f t="shared" si="17"/>
        <v>0</v>
      </c>
      <c r="BI215" s="185">
        <f t="shared" si="18"/>
        <v>0</v>
      </c>
      <c r="BJ215" s="14" t="s">
        <v>84</v>
      </c>
      <c r="BK215" s="185">
        <f t="shared" si="19"/>
        <v>0</v>
      </c>
      <c r="BL215" s="14" t="s">
        <v>84</v>
      </c>
      <c r="BM215" s="184" t="s">
        <v>516</v>
      </c>
    </row>
    <row r="216" spans="1:65" s="2" customFormat="1" ht="24.2" customHeight="1">
      <c r="A216" s="31"/>
      <c r="B216" s="32"/>
      <c r="C216" s="172" t="s">
        <v>517</v>
      </c>
      <c r="D216" s="172" t="s">
        <v>163</v>
      </c>
      <c r="E216" s="173" t="s">
        <v>518</v>
      </c>
      <c r="F216" s="174" t="s">
        <v>519</v>
      </c>
      <c r="G216" s="175" t="s">
        <v>166</v>
      </c>
      <c r="H216" s="176">
        <v>74</v>
      </c>
      <c r="I216" s="177"/>
      <c r="J216" s="178">
        <f t="shared" si="10"/>
        <v>0</v>
      </c>
      <c r="K216" s="174" t="s">
        <v>167</v>
      </c>
      <c r="L216" s="179"/>
      <c r="M216" s="180" t="s">
        <v>1</v>
      </c>
      <c r="N216" s="181" t="s">
        <v>42</v>
      </c>
      <c r="O216" s="68"/>
      <c r="P216" s="182">
        <f t="shared" si="11"/>
        <v>0</v>
      </c>
      <c r="Q216" s="182">
        <v>0</v>
      </c>
      <c r="R216" s="182">
        <f t="shared" si="12"/>
        <v>0</v>
      </c>
      <c r="S216" s="182">
        <v>0</v>
      </c>
      <c r="T216" s="183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86</v>
      </c>
      <c r="AT216" s="184" t="s">
        <v>163</v>
      </c>
      <c r="AU216" s="184" t="s">
        <v>77</v>
      </c>
      <c r="AY216" s="14" t="s">
        <v>168</v>
      </c>
      <c r="BE216" s="185">
        <f t="shared" si="14"/>
        <v>0</v>
      </c>
      <c r="BF216" s="185">
        <f t="shared" si="15"/>
        <v>0</v>
      </c>
      <c r="BG216" s="185">
        <f t="shared" si="16"/>
        <v>0</v>
      </c>
      <c r="BH216" s="185">
        <f t="shared" si="17"/>
        <v>0</v>
      </c>
      <c r="BI216" s="185">
        <f t="shared" si="18"/>
        <v>0</v>
      </c>
      <c r="BJ216" s="14" t="s">
        <v>84</v>
      </c>
      <c r="BK216" s="185">
        <f t="shared" si="19"/>
        <v>0</v>
      </c>
      <c r="BL216" s="14" t="s">
        <v>84</v>
      </c>
      <c r="BM216" s="184" t="s">
        <v>520</v>
      </c>
    </row>
    <row r="217" spans="1:65" s="2" customFormat="1" ht="24.2" customHeight="1">
      <c r="A217" s="31"/>
      <c r="B217" s="32"/>
      <c r="C217" s="172" t="s">
        <v>521</v>
      </c>
      <c r="D217" s="172" t="s">
        <v>163</v>
      </c>
      <c r="E217" s="173" t="s">
        <v>522</v>
      </c>
      <c r="F217" s="174" t="s">
        <v>523</v>
      </c>
      <c r="G217" s="175" t="s">
        <v>166</v>
      </c>
      <c r="H217" s="176">
        <v>1</v>
      </c>
      <c r="I217" s="177"/>
      <c r="J217" s="178">
        <f t="shared" si="10"/>
        <v>0</v>
      </c>
      <c r="K217" s="174" t="s">
        <v>167</v>
      </c>
      <c r="L217" s="179"/>
      <c r="M217" s="180" t="s">
        <v>1</v>
      </c>
      <c r="N217" s="181" t="s">
        <v>42</v>
      </c>
      <c r="O217" s="68"/>
      <c r="P217" s="182">
        <f t="shared" si="11"/>
        <v>0</v>
      </c>
      <c r="Q217" s="182">
        <v>0</v>
      </c>
      <c r="R217" s="182">
        <f t="shared" si="12"/>
        <v>0</v>
      </c>
      <c r="S217" s="182">
        <v>0</v>
      </c>
      <c r="T217" s="183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213</v>
      </c>
      <c r="AT217" s="184" t="s">
        <v>163</v>
      </c>
      <c r="AU217" s="184" t="s">
        <v>77</v>
      </c>
      <c r="AY217" s="14" t="s">
        <v>168</v>
      </c>
      <c r="BE217" s="185">
        <f t="shared" si="14"/>
        <v>0</v>
      </c>
      <c r="BF217" s="185">
        <f t="shared" si="15"/>
        <v>0</v>
      </c>
      <c r="BG217" s="185">
        <f t="shared" si="16"/>
        <v>0</v>
      </c>
      <c r="BH217" s="185">
        <f t="shared" si="17"/>
        <v>0</v>
      </c>
      <c r="BI217" s="185">
        <f t="shared" si="18"/>
        <v>0</v>
      </c>
      <c r="BJ217" s="14" t="s">
        <v>84</v>
      </c>
      <c r="BK217" s="185">
        <f t="shared" si="19"/>
        <v>0</v>
      </c>
      <c r="BL217" s="14" t="s">
        <v>213</v>
      </c>
      <c r="BM217" s="184" t="s">
        <v>524</v>
      </c>
    </row>
    <row r="218" spans="1:65" s="2" customFormat="1" ht="37.9" customHeight="1">
      <c r="A218" s="31"/>
      <c r="B218" s="32"/>
      <c r="C218" s="172" t="s">
        <v>525</v>
      </c>
      <c r="D218" s="172" t="s">
        <v>163</v>
      </c>
      <c r="E218" s="173" t="s">
        <v>526</v>
      </c>
      <c r="F218" s="174" t="s">
        <v>527</v>
      </c>
      <c r="G218" s="175" t="s">
        <v>212</v>
      </c>
      <c r="H218" s="176">
        <v>968</v>
      </c>
      <c r="I218" s="177"/>
      <c r="J218" s="178">
        <f t="shared" si="10"/>
        <v>0</v>
      </c>
      <c r="K218" s="174" t="s">
        <v>167</v>
      </c>
      <c r="L218" s="179"/>
      <c r="M218" s="180" t="s">
        <v>1</v>
      </c>
      <c r="N218" s="181" t="s">
        <v>42</v>
      </c>
      <c r="O218" s="68"/>
      <c r="P218" s="182">
        <f t="shared" si="11"/>
        <v>0</v>
      </c>
      <c r="Q218" s="182">
        <v>0</v>
      </c>
      <c r="R218" s="182">
        <f t="shared" si="12"/>
        <v>0</v>
      </c>
      <c r="S218" s="182">
        <v>0</v>
      </c>
      <c r="T218" s="183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213</v>
      </c>
      <c r="AT218" s="184" t="s">
        <v>163</v>
      </c>
      <c r="AU218" s="184" t="s">
        <v>77</v>
      </c>
      <c r="AY218" s="14" t="s">
        <v>168</v>
      </c>
      <c r="BE218" s="185">
        <f t="shared" si="14"/>
        <v>0</v>
      </c>
      <c r="BF218" s="185">
        <f t="shared" si="15"/>
        <v>0</v>
      </c>
      <c r="BG218" s="185">
        <f t="shared" si="16"/>
        <v>0</v>
      </c>
      <c r="BH218" s="185">
        <f t="shared" si="17"/>
        <v>0</v>
      </c>
      <c r="BI218" s="185">
        <f t="shared" si="18"/>
        <v>0</v>
      </c>
      <c r="BJ218" s="14" t="s">
        <v>84</v>
      </c>
      <c r="BK218" s="185">
        <f t="shared" si="19"/>
        <v>0</v>
      </c>
      <c r="BL218" s="14" t="s">
        <v>213</v>
      </c>
      <c r="BM218" s="184" t="s">
        <v>528</v>
      </c>
    </row>
    <row r="219" spans="1:65" s="2" customFormat="1" ht="37.9" customHeight="1">
      <c r="A219" s="31"/>
      <c r="B219" s="32"/>
      <c r="C219" s="172" t="s">
        <v>529</v>
      </c>
      <c r="D219" s="172" t="s">
        <v>163</v>
      </c>
      <c r="E219" s="173" t="s">
        <v>530</v>
      </c>
      <c r="F219" s="174" t="s">
        <v>531</v>
      </c>
      <c r="G219" s="175" t="s">
        <v>212</v>
      </c>
      <c r="H219" s="176">
        <v>665</v>
      </c>
      <c r="I219" s="177"/>
      <c r="J219" s="178">
        <f t="shared" si="10"/>
        <v>0</v>
      </c>
      <c r="K219" s="174" t="s">
        <v>167</v>
      </c>
      <c r="L219" s="179"/>
      <c r="M219" s="180" t="s">
        <v>1</v>
      </c>
      <c r="N219" s="181" t="s">
        <v>42</v>
      </c>
      <c r="O219" s="68"/>
      <c r="P219" s="182">
        <f t="shared" si="11"/>
        <v>0</v>
      </c>
      <c r="Q219" s="182">
        <v>0</v>
      </c>
      <c r="R219" s="182">
        <f t="shared" si="12"/>
        <v>0</v>
      </c>
      <c r="S219" s="182">
        <v>0</v>
      </c>
      <c r="T219" s="183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4" t="s">
        <v>213</v>
      </c>
      <c r="AT219" s="184" t="s">
        <v>163</v>
      </c>
      <c r="AU219" s="184" t="s">
        <v>77</v>
      </c>
      <c r="AY219" s="14" t="s">
        <v>168</v>
      </c>
      <c r="BE219" s="185">
        <f t="shared" si="14"/>
        <v>0</v>
      </c>
      <c r="BF219" s="185">
        <f t="shared" si="15"/>
        <v>0</v>
      </c>
      <c r="BG219" s="185">
        <f t="shared" si="16"/>
        <v>0</v>
      </c>
      <c r="BH219" s="185">
        <f t="shared" si="17"/>
        <v>0</v>
      </c>
      <c r="BI219" s="185">
        <f t="shared" si="18"/>
        <v>0</v>
      </c>
      <c r="BJ219" s="14" t="s">
        <v>84</v>
      </c>
      <c r="BK219" s="185">
        <f t="shared" si="19"/>
        <v>0</v>
      </c>
      <c r="BL219" s="14" t="s">
        <v>213</v>
      </c>
      <c r="BM219" s="184" t="s">
        <v>532</v>
      </c>
    </row>
    <row r="220" spans="1:65" s="2" customFormat="1" ht="37.9" customHeight="1">
      <c r="A220" s="31"/>
      <c r="B220" s="32"/>
      <c r="C220" s="172" t="s">
        <v>533</v>
      </c>
      <c r="D220" s="172" t="s">
        <v>163</v>
      </c>
      <c r="E220" s="173" t="s">
        <v>534</v>
      </c>
      <c r="F220" s="174" t="s">
        <v>535</v>
      </c>
      <c r="G220" s="175" t="s">
        <v>212</v>
      </c>
      <c r="H220" s="176">
        <v>2615</v>
      </c>
      <c r="I220" s="177"/>
      <c r="J220" s="178">
        <f t="shared" si="10"/>
        <v>0</v>
      </c>
      <c r="K220" s="174" t="s">
        <v>167</v>
      </c>
      <c r="L220" s="179"/>
      <c r="M220" s="180" t="s">
        <v>1</v>
      </c>
      <c r="N220" s="181" t="s">
        <v>42</v>
      </c>
      <c r="O220" s="68"/>
      <c r="P220" s="182">
        <f t="shared" si="11"/>
        <v>0</v>
      </c>
      <c r="Q220" s="182">
        <v>0</v>
      </c>
      <c r="R220" s="182">
        <f t="shared" si="12"/>
        <v>0</v>
      </c>
      <c r="S220" s="182">
        <v>0</v>
      </c>
      <c r="T220" s="183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4" t="s">
        <v>213</v>
      </c>
      <c r="AT220" s="184" t="s">
        <v>163</v>
      </c>
      <c r="AU220" s="184" t="s">
        <v>77</v>
      </c>
      <c r="AY220" s="14" t="s">
        <v>168</v>
      </c>
      <c r="BE220" s="185">
        <f t="shared" si="14"/>
        <v>0</v>
      </c>
      <c r="BF220" s="185">
        <f t="shared" si="15"/>
        <v>0</v>
      </c>
      <c r="BG220" s="185">
        <f t="shared" si="16"/>
        <v>0</v>
      </c>
      <c r="BH220" s="185">
        <f t="shared" si="17"/>
        <v>0</v>
      </c>
      <c r="BI220" s="185">
        <f t="shared" si="18"/>
        <v>0</v>
      </c>
      <c r="BJ220" s="14" t="s">
        <v>84</v>
      </c>
      <c r="BK220" s="185">
        <f t="shared" si="19"/>
        <v>0</v>
      </c>
      <c r="BL220" s="14" t="s">
        <v>213</v>
      </c>
      <c r="BM220" s="184" t="s">
        <v>536</v>
      </c>
    </row>
    <row r="221" spans="1:65" s="2" customFormat="1" ht="37.9" customHeight="1">
      <c r="A221" s="31"/>
      <c r="B221" s="32"/>
      <c r="C221" s="172" t="s">
        <v>537</v>
      </c>
      <c r="D221" s="172" t="s">
        <v>163</v>
      </c>
      <c r="E221" s="173" t="s">
        <v>538</v>
      </c>
      <c r="F221" s="174" t="s">
        <v>539</v>
      </c>
      <c r="G221" s="175" t="s">
        <v>212</v>
      </c>
      <c r="H221" s="176">
        <v>2978</v>
      </c>
      <c r="I221" s="177"/>
      <c r="J221" s="178">
        <f t="shared" si="10"/>
        <v>0</v>
      </c>
      <c r="K221" s="174" t="s">
        <v>167</v>
      </c>
      <c r="L221" s="179"/>
      <c r="M221" s="180" t="s">
        <v>1</v>
      </c>
      <c r="N221" s="181" t="s">
        <v>42</v>
      </c>
      <c r="O221" s="68"/>
      <c r="P221" s="182">
        <f t="shared" si="11"/>
        <v>0</v>
      </c>
      <c r="Q221" s="182">
        <v>0</v>
      </c>
      <c r="R221" s="182">
        <f t="shared" si="12"/>
        <v>0</v>
      </c>
      <c r="S221" s="182">
        <v>0</v>
      </c>
      <c r="T221" s="183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213</v>
      </c>
      <c r="AT221" s="184" t="s">
        <v>163</v>
      </c>
      <c r="AU221" s="184" t="s">
        <v>77</v>
      </c>
      <c r="AY221" s="14" t="s">
        <v>168</v>
      </c>
      <c r="BE221" s="185">
        <f t="shared" si="14"/>
        <v>0</v>
      </c>
      <c r="BF221" s="185">
        <f t="shared" si="15"/>
        <v>0</v>
      </c>
      <c r="BG221" s="185">
        <f t="shared" si="16"/>
        <v>0</v>
      </c>
      <c r="BH221" s="185">
        <f t="shared" si="17"/>
        <v>0</v>
      </c>
      <c r="BI221" s="185">
        <f t="shared" si="18"/>
        <v>0</v>
      </c>
      <c r="BJ221" s="14" t="s">
        <v>84</v>
      </c>
      <c r="BK221" s="185">
        <f t="shared" si="19"/>
        <v>0</v>
      </c>
      <c r="BL221" s="14" t="s">
        <v>213</v>
      </c>
      <c r="BM221" s="184" t="s">
        <v>540</v>
      </c>
    </row>
    <row r="222" spans="1:65" s="2" customFormat="1" ht="37.9" customHeight="1">
      <c r="A222" s="31"/>
      <c r="B222" s="32"/>
      <c r="C222" s="172" t="s">
        <v>541</v>
      </c>
      <c r="D222" s="172" t="s">
        <v>163</v>
      </c>
      <c r="E222" s="173" t="s">
        <v>542</v>
      </c>
      <c r="F222" s="174" t="s">
        <v>543</v>
      </c>
      <c r="G222" s="175" t="s">
        <v>212</v>
      </c>
      <c r="H222" s="176">
        <v>714</v>
      </c>
      <c r="I222" s="177"/>
      <c r="J222" s="178">
        <f t="shared" si="10"/>
        <v>0</v>
      </c>
      <c r="K222" s="174" t="s">
        <v>167</v>
      </c>
      <c r="L222" s="179"/>
      <c r="M222" s="180" t="s">
        <v>1</v>
      </c>
      <c r="N222" s="181" t="s">
        <v>42</v>
      </c>
      <c r="O222" s="68"/>
      <c r="P222" s="182">
        <f t="shared" si="11"/>
        <v>0</v>
      </c>
      <c r="Q222" s="182">
        <v>0</v>
      </c>
      <c r="R222" s="182">
        <f t="shared" si="12"/>
        <v>0</v>
      </c>
      <c r="S222" s="182">
        <v>0</v>
      </c>
      <c r="T222" s="183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213</v>
      </c>
      <c r="AT222" s="184" t="s">
        <v>163</v>
      </c>
      <c r="AU222" s="184" t="s">
        <v>77</v>
      </c>
      <c r="AY222" s="14" t="s">
        <v>168</v>
      </c>
      <c r="BE222" s="185">
        <f t="shared" si="14"/>
        <v>0</v>
      </c>
      <c r="BF222" s="185">
        <f t="shared" si="15"/>
        <v>0</v>
      </c>
      <c r="BG222" s="185">
        <f t="shared" si="16"/>
        <v>0</v>
      </c>
      <c r="BH222" s="185">
        <f t="shared" si="17"/>
        <v>0</v>
      </c>
      <c r="BI222" s="185">
        <f t="shared" si="18"/>
        <v>0</v>
      </c>
      <c r="BJ222" s="14" t="s">
        <v>84</v>
      </c>
      <c r="BK222" s="185">
        <f t="shared" si="19"/>
        <v>0</v>
      </c>
      <c r="BL222" s="14" t="s">
        <v>213</v>
      </c>
      <c r="BM222" s="184" t="s">
        <v>544</v>
      </c>
    </row>
    <row r="223" spans="1:65" s="2" customFormat="1" ht="37.9" customHeight="1">
      <c r="A223" s="31"/>
      <c r="B223" s="32"/>
      <c r="C223" s="172" t="s">
        <v>545</v>
      </c>
      <c r="D223" s="172" t="s">
        <v>163</v>
      </c>
      <c r="E223" s="173" t="s">
        <v>546</v>
      </c>
      <c r="F223" s="174" t="s">
        <v>547</v>
      </c>
      <c r="G223" s="175" t="s">
        <v>212</v>
      </c>
      <c r="H223" s="176">
        <v>1015</v>
      </c>
      <c r="I223" s="177"/>
      <c r="J223" s="178">
        <f t="shared" si="10"/>
        <v>0</v>
      </c>
      <c r="K223" s="174" t="s">
        <v>167</v>
      </c>
      <c r="L223" s="179"/>
      <c r="M223" s="180" t="s">
        <v>1</v>
      </c>
      <c r="N223" s="181" t="s">
        <v>42</v>
      </c>
      <c r="O223" s="68"/>
      <c r="P223" s="182">
        <f t="shared" si="11"/>
        <v>0</v>
      </c>
      <c r="Q223" s="182">
        <v>0</v>
      </c>
      <c r="R223" s="182">
        <f t="shared" si="12"/>
        <v>0</v>
      </c>
      <c r="S223" s="182">
        <v>0</v>
      </c>
      <c r="T223" s="183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213</v>
      </c>
      <c r="AT223" s="184" t="s">
        <v>163</v>
      </c>
      <c r="AU223" s="184" t="s">
        <v>77</v>
      </c>
      <c r="AY223" s="14" t="s">
        <v>168</v>
      </c>
      <c r="BE223" s="185">
        <f t="shared" si="14"/>
        <v>0</v>
      </c>
      <c r="BF223" s="185">
        <f t="shared" si="15"/>
        <v>0</v>
      </c>
      <c r="BG223" s="185">
        <f t="shared" si="16"/>
        <v>0</v>
      </c>
      <c r="BH223" s="185">
        <f t="shared" si="17"/>
        <v>0</v>
      </c>
      <c r="BI223" s="185">
        <f t="shared" si="18"/>
        <v>0</v>
      </c>
      <c r="BJ223" s="14" t="s">
        <v>84</v>
      </c>
      <c r="BK223" s="185">
        <f t="shared" si="19"/>
        <v>0</v>
      </c>
      <c r="BL223" s="14" t="s">
        <v>213</v>
      </c>
      <c r="BM223" s="184" t="s">
        <v>548</v>
      </c>
    </row>
    <row r="224" spans="1:65" s="2" customFormat="1" ht="37.9" customHeight="1">
      <c r="A224" s="31"/>
      <c r="B224" s="32"/>
      <c r="C224" s="172" t="s">
        <v>549</v>
      </c>
      <c r="D224" s="172" t="s">
        <v>163</v>
      </c>
      <c r="E224" s="173" t="s">
        <v>550</v>
      </c>
      <c r="F224" s="174" t="s">
        <v>551</v>
      </c>
      <c r="G224" s="175" t="s">
        <v>212</v>
      </c>
      <c r="H224" s="176">
        <v>1000</v>
      </c>
      <c r="I224" s="177"/>
      <c r="J224" s="178">
        <f t="shared" si="10"/>
        <v>0</v>
      </c>
      <c r="K224" s="174" t="s">
        <v>167</v>
      </c>
      <c r="L224" s="179"/>
      <c r="M224" s="180" t="s">
        <v>1</v>
      </c>
      <c r="N224" s="181" t="s">
        <v>42</v>
      </c>
      <c r="O224" s="68"/>
      <c r="P224" s="182">
        <f t="shared" si="11"/>
        <v>0</v>
      </c>
      <c r="Q224" s="182">
        <v>0</v>
      </c>
      <c r="R224" s="182">
        <f t="shared" si="12"/>
        <v>0</v>
      </c>
      <c r="S224" s="182">
        <v>0</v>
      </c>
      <c r="T224" s="183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4" t="s">
        <v>213</v>
      </c>
      <c r="AT224" s="184" t="s">
        <v>163</v>
      </c>
      <c r="AU224" s="184" t="s">
        <v>77</v>
      </c>
      <c r="AY224" s="14" t="s">
        <v>168</v>
      </c>
      <c r="BE224" s="185">
        <f t="shared" si="14"/>
        <v>0</v>
      </c>
      <c r="BF224" s="185">
        <f t="shared" si="15"/>
        <v>0</v>
      </c>
      <c r="BG224" s="185">
        <f t="shared" si="16"/>
        <v>0</v>
      </c>
      <c r="BH224" s="185">
        <f t="shared" si="17"/>
        <v>0</v>
      </c>
      <c r="BI224" s="185">
        <f t="shared" si="18"/>
        <v>0</v>
      </c>
      <c r="BJ224" s="14" t="s">
        <v>84</v>
      </c>
      <c r="BK224" s="185">
        <f t="shared" si="19"/>
        <v>0</v>
      </c>
      <c r="BL224" s="14" t="s">
        <v>213</v>
      </c>
      <c r="BM224" s="184" t="s">
        <v>552</v>
      </c>
    </row>
    <row r="225" spans="1:65" s="2" customFormat="1" ht="37.9" customHeight="1">
      <c r="A225" s="31"/>
      <c r="B225" s="32"/>
      <c r="C225" s="172" t="s">
        <v>553</v>
      </c>
      <c r="D225" s="172" t="s">
        <v>163</v>
      </c>
      <c r="E225" s="173" t="s">
        <v>554</v>
      </c>
      <c r="F225" s="174" t="s">
        <v>555</v>
      </c>
      <c r="G225" s="175" t="s">
        <v>212</v>
      </c>
      <c r="H225" s="176">
        <v>668</v>
      </c>
      <c r="I225" s="177"/>
      <c r="J225" s="178">
        <f t="shared" si="10"/>
        <v>0</v>
      </c>
      <c r="K225" s="174" t="s">
        <v>167</v>
      </c>
      <c r="L225" s="179"/>
      <c r="M225" s="180" t="s">
        <v>1</v>
      </c>
      <c r="N225" s="181" t="s">
        <v>42</v>
      </c>
      <c r="O225" s="68"/>
      <c r="P225" s="182">
        <f t="shared" si="11"/>
        <v>0</v>
      </c>
      <c r="Q225" s="182">
        <v>0</v>
      </c>
      <c r="R225" s="182">
        <f t="shared" si="12"/>
        <v>0</v>
      </c>
      <c r="S225" s="182">
        <v>0</v>
      </c>
      <c r="T225" s="183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213</v>
      </c>
      <c r="AT225" s="184" t="s">
        <v>163</v>
      </c>
      <c r="AU225" s="184" t="s">
        <v>77</v>
      </c>
      <c r="AY225" s="14" t="s">
        <v>168</v>
      </c>
      <c r="BE225" s="185">
        <f t="shared" si="14"/>
        <v>0</v>
      </c>
      <c r="BF225" s="185">
        <f t="shared" si="15"/>
        <v>0</v>
      </c>
      <c r="BG225" s="185">
        <f t="shared" si="16"/>
        <v>0</v>
      </c>
      <c r="BH225" s="185">
        <f t="shared" si="17"/>
        <v>0</v>
      </c>
      <c r="BI225" s="185">
        <f t="shared" si="18"/>
        <v>0</v>
      </c>
      <c r="BJ225" s="14" t="s">
        <v>84</v>
      </c>
      <c r="BK225" s="185">
        <f t="shared" si="19"/>
        <v>0</v>
      </c>
      <c r="BL225" s="14" t="s">
        <v>213</v>
      </c>
      <c r="BM225" s="184" t="s">
        <v>556</v>
      </c>
    </row>
    <row r="226" spans="1:65" s="2" customFormat="1" ht="37.9" customHeight="1">
      <c r="A226" s="31"/>
      <c r="B226" s="32"/>
      <c r="C226" s="172" t="s">
        <v>557</v>
      </c>
      <c r="D226" s="172" t="s">
        <v>163</v>
      </c>
      <c r="E226" s="173" t="s">
        <v>558</v>
      </c>
      <c r="F226" s="174" t="s">
        <v>559</v>
      </c>
      <c r="G226" s="175" t="s">
        <v>212</v>
      </c>
      <c r="H226" s="176">
        <v>479</v>
      </c>
      <c r="I226" s="177"/>
      <c r="J226" s="178">
        <f t="shared" si="10"/>
        <v>0</v>
      </c>
      <c r="K226" s="174" t="s">
        <v>167</v>
      </c>
      <c r="L226" s="179"/>
      <c r="M226" s="180" t="s">
        <v>1</v>
      </c>
      <c r="N226" s="181" t="s">
        <v>42</v>
      </c>
      <c r="O226" s="68"/>
      <c r="P226" s="182">
        <f t="shared" si="11"/>
        <v>0</v>
      </c>
      <c r="Q226" s="182">
        <v>0</v>
      </c>
      <c r="R226" s="182">
        <f t="shared" si="12"/>
        <v>0</v>
      </c>
      <c r="S226" s="182">
        <v>0</v>
      </c>
      <c r="T226" s="183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213</v>
      </c>
      <c r="AT226" s="184" t="s">
        <v>163</v>
      </c>
      <c r="AU226" s="184" t="s">
        <v>77</v>
      </c>
      <c r="AY226" s="14" t="s">
        <v>168</v>
      </c>
      <c r="BE226" s="185">
        <f t="shared" si="14"/>
        <v>0</v>
      </c>
      <c r="BF226" s="185">
        <f t="shared" si="15"/>
        <v>0</v>
      </c>
      <c r="BG226" s="185">
        <f t="shared" si="16"/>
        <v>0</v>
      </c>
      <c r="BH226" s="185">
        <f t="shared" si="17"/>
        <v>0</v>
      </c>
      <c r="BI226" s="185">
        <f t="shared" si="18"/>
        <v>0</v>
      </c>
      <c r="BJ226" s="14" t="s">
        <v>84</v>
      </c>
      <c r="BK226" s="185">
        <f t="shared" si="19"/>
        <v>0</v>
      </c>
      <c r="BL226" s="14" t="s">
        <v>213</v>
      </c>
      <c r="BM226" s="184" t="s">
        <v>560</v>
      </c>
    </row>
    <row r="227" spans="1:65" s="2" customFormat="1" ht="37.9" customHeight="1">
      <c r="A227" s="31"/>
      <c r="B227" s="32"/>
      <c r="C227" s="172" t="s">
        <v>561</v>
      </c>
      <c r="D227" s="172" t="s">
        <v>163</v>
      </c>
      <c r="E227" s="173" t="s">
        <v>562</v>
      </c>
      <c r="F227" s="174" t="s">
        <v>563</v>
      </c>
      <c r="G227" s="175" t="s">
        <v>212</v>
      </c>
      <c r="H227" s="176">
        <v>12</v>
      </c>
      <c r="I227" s="177"/>
      <c r="J227" s="178">
        <f t="shared" si="10"/>
        <v>0</v>
      </c>
      <c r="K227" s="174" t="s">
        <v>167</v>
      </c>
      <c r="L227" s="179"/>
      <c r="M227" s="180" t="s">
        <v>1</v>
      </c>
      <c r="N227" s="181" t="s">
        <v>42</v>
      </c>
      <c r="O227" s="68"/>
      <c r="P227" s="182">
        <f t="shared" si="11"/>
        <v>0</v>
      </c>
      <c r="Q227" s="182">
        <v>0</v>
      </c>
      <c r="R227" s="182">
        <f t="shared" si="12"/>
        <v>0</v>
      </c>
      <c r="S227" s="182">
        <v>0</v>
      </c>
      <c r="T227" s="183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213</v>
      </c>
      <c r="AT227" s="184" t="s">
        <v>163</v>
      </c>
      <c r="AU227" s="184" t="s">
        <v>77</v>
      </c>
      <c r="AY227" s="14" t="s">
        <v>168</v>
      </c>
      <c r="BE227" s="185">
        <f t="shared" si="14"/>
        <v>0</v>
      </c>
      <c r="BF227" s="185">
        <f t="shared" si="15"/>
        <v>0</v>
      </c>
      <c r="BG227" s="185">
        <f t="shared" si="16"/>
        <v>0</v>
      </c>
      <c r="BH227" s="185">
        <f t="shared" si="17"/>
        <v>0</v>
      </c>
      <c r="BI227" s="185">
        <f t="shared" si="18"/>
        <v>0</v>
      </c>
      <c r="BJ227" s="14" t="s">
        <v>84</v>
      </c>
      <c r="BK227" s="185">
        <f t="shared" si="19"/>
        <v>0</v>
      </c>
      <c r="BL227" s="14" t="s">
        <v>213</v>
      </c>
      <c r="BM227" s="184" t="s">
        <v>564</v>
      </c>
    </row>
    <row r="228" spans="1:65" s="2" customFormat="1" ht="24.2" customHeight="1">
      <c r="A228" s="31"/>
      <c r="B228" s="32"/>
      <c r="C228" s="172" t="s">
        <v>565</v>
      </c>
      <c r="D228" s="172" t="s">
        <v>163</v>
      </c>
      <c r="E228" s="173" t="s">
        <v>566</v>
      </c>
      <c r="F228" s="174" t="s">
        <v>567</v>
      </c>
      <c r="G228" s="175" t="s">
        <v>212</v>
      </c>
      <c r="H228" s="176">
        <v>534</v>
      </c>
      <c r="I228" s="177"/>
      <c r="J228" s="178">
        <f t="shared" si="10"/>
        <v>0</v>
      </c>
      <c r="K228" s="174" t="s">
        <v>1</v>
      </c>
      <c r="L228" s="179"/>
      <c r="M228" s="180" t="s">
        <v>1</v>
      </c>
      <c r="N228" s="181" t="s">
        <v>42</v>
      </c>
      <c r="O228" s="68"/>
      <c r="P228" s="182">
        <f t="shared" si="11"/>
        <v>0</v>
      </c>
      <c r="Q228" s="182">
        <v>0</v>
      </c>
      <c r="R228" s="182">
        <f t="shared" si="12"/>
        <v>0</v>
      </c>
      <c r="S228" s="182">
        <v>0</v>
      </c>
      <c r="T228" s="183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213</v>
      </c>
      <c r="AT228" s="184" t="s">
        <v>163</v>
      </c>
      <c r="AU228" s="184" t="s">
        <v>77</v>
      </c>
      <c r="AY228" s="14" t="s">
        <v>168</v>
      </c>
      <c r="BE228" s="185">
        <f t="shared" si="14"/>
        <v>0</v>
      </c>
      <c r="BF228" s="185">
        <f t="shared" si="15"/>
        <v>0</v>
      </c>
      <c r="BG228" s="185">
        <f t="shared" si="16"/>
        <v>0</v>
      </c>
      <c r="BH228" s="185">
        <f t="shared" si="17"/>
        <v>0</v>
      </c>
      <c r="BI228" s="185">
        <f t="shared" si="18"/>
        <v>0</v>
      </c>
      <c r="BJ228" s="14" t="s">
        <v>84</v>
      </c>
      <c r="BK228" s="185">
        <f t="shared" si="19"/>
        <v>0</v>
      </c>
      <c r="BL228" s="14" t="s">
        <v>213</v>
      </c>
      <c r="BM228" s="184" t="s">
        <v>568</v>
      </c>
    </row>
    <row r="229" spans="1:65" s="2" customFormat="1" ht="24.2" customHeight="1">
      <c r="A229" s="31"/>
      <c r="B229" s="32"/>
      <c r="C229" s="172" t="s">
        <v>569</v>
      </c>
      <c r="D229" s="172" t="s">
        <v>163</v>
      </c>
      <c r="E229" s="173" t="s">
        <v>570</v>
      </c>
      <c r="F229" s="174" t="s">
        <v>571</v>
      </c>
      <c r="G229" s="175" t="s">
        <v>166</v>
      </c>
      <c r="H229" s="176">
        <v>41</v>
      </c>
      <c r="I229" s="177"/>
      <c r="J229" s="178">
        <f t="shared" si="10"/>
        <v>0</v>
      </c>
      <c r="K229" s="174" t="s">
        <v>167</v>
      </c>
      <c r="L229" s="179"/>
      <c r="M229" s="180" t="s">
        <v>1</v>
      </c>
      <c r="N229" s="181" t="s">
        <v>42</v>
      </c>
      <c r="O229" s="68"/>
      <c r="P229" s="182">
        <f t="shared" si="11"/>
        <v>0</v>
      </c>
      <c r="Q229" s="182">
        <v>0</v>
      </c>
      <c r="R229" s="182">
        <f t="shared" si="12"/>
        <v>0</v>
      </c>
      <c r="S229" s="182">
        <v>0</v>
      </c>
      <c r="T229" s="183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213</v>
      </c>
      <c r="AT229" s="184" t="s">
        <v>163</v>
      </c>
      <c r="AU229" s="184" t="s">
        <v>77</v>
      </c>
      <c r="AY229" s="14" t="s">
        <v>168</v>
      </c>
      <c r="BE229" s="185">
        <f t="shared" si="14"/>
        <v>0</v>
      </c>
      <c r="BF229" s="185">
        <f t="shared" si="15"/>
        <v>0</v>
      </c>
      <c r="BG229" s="185">
        <f t="shared" si="16"/>
        <v>0</v>
      </c>
      <c r="BH229" s="185">
        <f t="shared" si="17"/>
        <v>0</v>
      </c>
      <c r="BI229" s="185">
        <f t="shared" si="18"/>
        <v>0</v>
      </c>
      <c r="BJ229" s="14" t="s">
        <v>84</v>
      </c>
      <c r="BK229" s="185">
        <f t="shared" si="19"/>
        <v>0</v>
      </c>
      <c r="BL229" s="14" t="s">
        <v>213</v>
      </c>
      <c r="BM229" s="184" t="s">
        <v>572</v>
      </c>
    </row>
    <row r="230" spans="1:65" s="2" customFormat="1" ht="24.2" customHeight="1">
      <c r="A230" s="31"/>
      <c r="B230" s="32"/>
      <c r="C230" s="172" t="s">
        <v>573</v>
      </c>
      <c r="D230" s="172" t="s">
        <v>163</v>
      </c>
      <c r="E230" s="173" t="s">
        <v>574</v>
      </c>
      <c r="F230" s="174" t="s">
        <v>575</v>
      </c>
      <c r="G230" s="175" t="s">
        <v>166</v>
      </c>
      <c r="H230" s="176">
        <v>1</v>
      </c>
      <c r="I230" s="177"/>
      <c r="J230" s="178">
        <f t="shared" si="10"/>
        <v>0</v>
      </c>
      <c r="K230" s="174" t="s">
        <v>167</v>
      </c>
      <c r="L230" s="179"/>
      <c r="M230" s="180" t="s">
        <v>1</v>
      </c>
      <c r="N230" s="181" t="s">
        <v>42</v>
      </c>
      <c r="O230" s="68"/>
      <c r="P230" s="182">
        <f t="shared" si="11"/>
        <v>0</v>
      </c>
      <c r="Q230" s="182">
        <v>0</v>
      </c>
      <c r="R230" s="182">
        <f t="shared" si="12"/>
        <v>0</v>
      </c>
      <c r="S230" s="182">
        <v>0</v>
      </c>
      <c r="T230" s="183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213</v>
      </c>
      <c r="AT230" s="184" t="s">
        <v>163</v>
      </c>
      <c r="AU230" s="184" t="s">
        <v>77</v>
      </c>
      <c r="AY230" s="14" t="s">
        <v>168</v>
      </c>
      <c r="BE230" s="185">
        <f t="shared" si="14"/>
        <v>0</v>
      </c>
      <c r="BF230" s="185">
        <f t="shared" si="15"/>
        <v>0</v>
      </c>
      <c r="BG230" s="185">
        <f t="shared" si="16"/>
        <v>0</v>
      </c>
      <c r="BH230" s="185">
        <f t="shared" si="17"/>
        <v>0</v>
      </c>
      <c r="BI230" s="185">
        <f t="shared" si="18"/>
        <v>0</v>
      </c>
      <c r="BJ230" s="14" t="s">
        <v>84</v>
      </c>
      <c r="BK230" s="185">
        <f t="shared" si="19"/>
        <v>0</v>
      </c>
      <c r="BL230" s="14" t="s">
        <v>213</v>
      </c>
      <c r="BM230" s="184" t="s">
        <v>576</v>
      </c>
    </row>
    <row r="231" spans="1:65" s="2" customFormat="1" ht="24.2" customHeight="1">
      <c r="A231" s="31"/>
      <c r="B231" s="32"/>
      <c r="C231" s="172" t="s">
        <v>577</v>
      </c>
      <c r="D231" s="172" t="s">
        <v>163</v>
      </c>
      <c r="E231" s="173" t="s">
        <v>578</v>
      </c>
      <c r="F231" s="174" t="s">
        <v>579</v>
      </c>
      <c r="G231" s="175" t="s">
        <v>166</v>
      </c>
      <c r="H231" s="176">
        <v>3</v>
      </c>
      <c r="I231" s="177"/>
      <c r="J231" s="178">
        <f t="shared" si="10"/>
        <v>0</v>
      </c>
      <c r="K231" s="174" t="s">
        <v>167</v>
      </c>
      <c r="L231" s="179"/>
      <c r="M231" s="180" t="s">
        <v>1</v>
      </c>
      <c r="N231" s="181" t="s">
        <v>42</v>
      </c>
      <c r="O231" s="68"/>
      <c r="P231" s="182">
        <f t="shared" si="11"/>
        <v>0</v>
      </c>
      <c r="Q231" s="182">
        <v>0</v>
      </c>
      <c r="R231" s="182">
        <f t="shared" si="12"/>
        <v>0</v>
      </c>
      <c r="S231" s="182">
        <v>0</v>
      </c>
      <c r="T231" s="183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213</v>
      </c>
      <c r="AT231" s="184" t="s">
        <v>163</v>
      </c>
      <c r="AU231" s="184" t="s">
        <v>77</v>
      </c>
      <c r="AY231" s="14" t="s">
        <v>168</v>
      </c>
      <c r="BE231" s="185">
        <f t="shared" si="14"/>
        <v>0</v>
      </c>
      <c r="BF231" s="185">
        <f t="shared" si="15"/>
        <v>0</v>
      </c>
      <c r="BG231" s="185">
        <f t="shared" si="16"/>
        <v>0</v>
      </c>
      <c r="BH231" s="185">
        <f t="shared" si="17"/>
        <v>0</v>
      </c>
      <c r="BI231" s="185">
        <f t="shared" si="18"/>
        <v>0</v>
      </c>
      <c r="BJ231" s="14" t="s">
        <v>84</v>
      </c>
      <c r="BK231" s="185">
        <f t="shared" si="19"/>
        <v>0</v>
      </c>
      <c r="BL231" s="14" t="s">
        <v>213</v>
      </c>
      <c r="BM231" s="184" t="s">
        <v>580</v>
      </c>
    </row>
    <row r="232" spans="1:65" s="2" customFormat="1" ht="14.45" customHeight="1">
      <c r="A232" s="31"/>
      <c r="B232" s="32"/>
      <c r="C232" s="172" t="s">
        <v>581</v>
      </c>
      <c r="D232" s="172" t="s">
        <v>163</v>
      </c>
      <c r="E232" s="173" t="s">
        <v>582</v>
      </c>
      <c r="F232" s="174" t="s">
        <v>583</v>
      </c>
      <c r="G232" s="175" t="s">
        <v>584</v>
      </c>
      <c r="H232" s="176">
        <v>49</v>
      </c>
      <c r="I232" s="177"/>
      <c r="J232" s="178">
        <f t="shared" si="10"/>
        <v>0</v>
      </c>
      <c r="K232" s="174" t="s">
        <v>1</v>
      </c>
      <c r="L232" s="179"/>
      <c r="M232" s="180" t="s">
        <v>1</v>
      </c>
      <c r="N232" s="181" t="s">
        <v>42</v>
      </c>
      <c r="O232" s="68"/>
      <c r="P232" s="182">
        <f t="shared" si="11"/>
        <v>0</v>
      </c>
      <c r="Q232" s="182">
        <v>0</v>
      </c>
      <c r="R232" s="182">
        <f t="shared" si="12"/>
        <v>0</v>
      </c>
      <c r="S232" s="182">
        <v>0</v>
      </c>
      <c r="T232" s="183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585</v>
      </c>
      <c r="AT232" s="184" t="s">
        <v>163</v>
      </c>
      <c r="AU232" s="184" t="s">
        <v>77</v>
      </c>
      <c r="AY232" s="14" t="s">
        <v>168</v>
      </c>
      <c r="BE232" s="185">
        <f t="shared" si="14"/>
        <v>0</v>
      </c>
      <c r="BF232" s="185">
        <f t="shared" si="15"/>
        <v>0</v>
      </c>
      <c r="BG232" s="185">
        <f t="shared" si="16"/>
        <v>0</v>
      </c>
      <c r="BH232" s="185">
        <f t="shared" si="17"/>
        <v>0</v>
      </c>
      <c r="BI232" s="185">
        <f t="shared" si="18"/>
        <v>0</v>
      </c>
      <c r="BJ232" s="14" t="s">
        <v>84</v>
      </c>
      <c r="BK232" s="185">
        <f t="shared" si="19"/>
        <v>0</v>
      </c>
      <c r="BL232" s="14" t="s">
        <v>585</v>
      </c>
      <c r="BM232" s="184" t="s">
        <v>586</v>
      </c>
    </row>
    <row r="233" spans="1:65" s="2" customFormat="1" ht="14.45" customHeight="1">
      <c r="A233" s="31"/>
      <c r="B233" s="32"/>
      <c r="C233" s="172" t="s">
        <v>587</v>
      </c>
      <c r="D233" s="172" t="s">
        <v>163</v>
      </c>
      <c r="E233" s="173" t="s">
        <v>588</v>
      </c>
      <c r="F233" s="174" t="s">
        <v>589</v>
      </c>
      <c r="G233" s="175" t="s">
        <v>584</v>
      </c>
      <c r="H233" s="176">
        <v>49</v>
      </c>
      <c r="I233" s="177"/>
      <c r="J233" s="178">
        <f t="shared" si="10"/>
        <v>0</v>
      </c>
      <c r="K233" s="174" t="s">
        <v>1</v>
      </c>
      <c r="L233" s="179"/>
      <c r="M233" s="180" t="s">
        <v>1</v>
      </c>
      <c r="N233" s="181" t="s">
        <v>42</v>
      </c>
      <c r="O233" s="68"/>
      <c r="P233" s="182">
        <f t="shared" si="11"/>
        <v>0</v>
      </c>
      <c r="Q233" s="182">
        <v>0</v>
      </c>
      <c r="R233" s="182">
        <f t="shared" si="12"/>
        <v>0</v>
      </c>
      <c r="S233" s="182">
        <v>0</v>
      </c>
      <c r="T233" s="183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590</v>
      </c>
      <c r="AT233" s="184" t="s">
        <v>163</v>
      </c>
      <c r="AU233" s="184" t="s">
        <v>77</v>
      </c>
      <c r="AY233" s="14" t="s">
        <v>168</v>
      </c>
      <c r="BE233" s="185">
        <f t="shared" si="14"/>
        <v>0</v>
      </c>
      <c r="BF233" s="185">
        <f t="shared" si="15"/>
        <v>0</v>
      </c>
      <c r="BG233" s="185">
        <f t="shared" si="16"/>
        <v>0</v>
      </c>
      <c r="BH233" s="185">
        <f t="shared" si="17"/>
        <v>0</v>
      </c>
      <c r="BI233" s="185">
        <f t="shared" si="18"/>
        <v>0</v>
      </c>
      <c r="BJ233" s="14" t="s">
        <v>84</v>
      </c>
      <c r="BK233" s="185">
        <f t="shared" si="19"/>
        <v>0</v>
      </c>
      <c r="BL233" s="14" t="s">
        <v>417</v>
      </c>
      <c r="BM233" s="184" t="s">
        <v>591</v>
      </c>
    </row>
    <row r="234" spans="1:65" s="2" customFormat="1" ht="37.9" customHeight="1">
      <c r="A234" s="31"/>
      <c r="B234" s="32"/>
      <c r="C234" s="172" t="s">
        <v>592</v>
      </c>
      <c r="D234" s="172" t="s">
        <v>163</v>
      </c>
      <c r="E234" s="173" t="s">
        <v>593</v>
      </c>
      <c r="F234" s="174" t="s">
        <v>594</v>
      </c>
      <c r="G234" s="175" t="s">
        <v>1</v>
      </c>
      <c r="H234" s="176">
        <v>49</v>
      </c>
      <c r="I234" s="177"/>
      <c r="J234" s="178">
        <f t="shared" si="10"/>
        <v>0</v>
      </c>
      <c r="K234" s="174" t="s">
        <v>1</v>
      </c>
      <c r="L234" s="179"/>
      <c r="M234" s="180" t="s">
        <v>1</v>
      </c>
      <c r="N234" s="181" t="s">
        <v>42</v>
      </c>
      <c r="O234" s="68"/>
      <c r="P234" s="182">
        <f t="shared" si="11"/>
        <v>0</v>
      </c>
      <c r="Q234" s="182">
        <v>0</v>
      </c>
      <c r="R234" s="182">
        <f t="shared" si="12"/>
        <v>0</v>
      </c>
      <c r="S234" s="182">
        <v>0</v>
      </c>
      <c r="T234" s="183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4" t="s">
        <v>213</v>
      </c>
      <c r="AT234" s="184" t="s">
        <v>163</v>
      </c>
      <c r="AU234" s="184" t="s">
        <v>77</v>
      </c>
      <c r="AY234" s="14" t="s">
        <v>168</v>
      </c>
      <c r="BE234" s="185">
        <f t="shared" si="14"/>
        <v>0</v>
      </c>
      <c r="BF234" s="185">
        <f t="shared" si="15"/>
        <v>0</v>
      </c>
      <c r="BG234" s="185">
        <f t="shared" si="16"/>
        <v>0</v>
      </c>
      <c r="BH234" s="185">
        <f t="shared" si="17"/>
        <v>0</v>
      </c>
      <c r="BI234" s="185">
        <f t="shared" si="18"/>
        <v>0</v>
      </c>
      <c r="BJ234" s="14" t="s">
        <v>84</v>
      </c>
      <c r="BK234" s="185">
        <f t="shared" si="19"/>
        <v>0</v>
      </c>
      <c r="BL234" s="14" t="s">
        <v>213</v>
      </c>
      <c r="BM234" s="184" t="s">
        <v>595</v>
      </c>
    </row>
    <row r="235" spans="1:65" s="2" customFormat="1" ht="14.45" customHeight="1">
      <c r="A235" s="31"/>
      <c r="B235" s="32"/>
      <c r="C235" s="186" t="s">
        <v>596</v>
      </c>
      <c r="D235" s="186" t="s">
        <v>597</v>
      </c>
      <c r="E235" s="187" t="s">
        <v>598</v>
      </c>
      <c r="F235" s="188" t="s">
        <v>599</v>
      </c>
      <c r="G235" s="189" t="s">
        <v>1</v>
      </c>
      <c r="H235" s="190">
        <v>49</v>
      </c>
      <c r="I235" s="191"/>
      <c r="J235" s="192">
        <f t="shared" si="10"/>
        <v>0</v>
      </c>
      <c r="K235" s="188" t="s">
        <v>1</v>
      </c>
      <c r="L235" s="36"/>
      <c r="M235" s="193" t="s">
        <v>1</v>
      </c>
      <c r="N235" s="194" t="s">
        <v>42</v>
      </c>
      <c r="O235" s="68"/>
      <c r="P235" s="182">
        <f t="shared" si="11"/>
        <v>0</v>
      </c>
      <c r="Q235" s="182">
        <v>0</v>
      </c>
      <c r="R235" s="182">
        <f t="shared" si="12"/>
        <v>0</v>
      </c>
      <c r="S235" s="182">
        <v>0</v>
      </c>
      <c r="T235" s="183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585</v>
      </c>
      <c r="AT235" s="184" t="s">
        <v>597</v>
      </c>
      <c r="AU235" s="184" t="s">
        <v>77</v>
      </c>
      <c r="AY235" s="14" t="s">
        <v>168</v>
      </c>
      <c r="BE235" s="185">
        <f t="shared" si="14"/>
        <v>0</v>
      </c>
      <c r="BF235" s="185">
        <f t="shared" si="15"/>
        <v>0</v>
      </c>
      <c r="BG235" s="185">
        <f t="shared" si="16"/>
        <v>0</v>
      </c>
      <c r="BH235" s="185">
        <f t="shared" si="17"/>
        <v>0</v>
      </c>
      <c r="BI235" s="185">
        <f t="shared" si="18"/>
        <v>0</v>
      </c>
      <c r="BJ235" s="14" t="s">
        <v>84</v>
      </c>
      <c r="BK235" s="185">
        <f t="shared" si="19"/>
        <v>0</v>
      </c>
      <c r="BL235" s="14" t="s">
        <v>585</v>
      </c>
      <c r="BM235" s="184" t="s">
        <v>600</v>
      </c>
    </row>
    <row r="236" spans="1:65" s="2" customFormat="1" ht="24.2" customHeight="1">
      <c r="A236" s="31"/>
      <c r="B236" s="32"/>
      <c r="C236" s="172" t="s">
        <v>601</v>
      </c>
      <c r="D236" s="172" t="s">
        <v>163</v>
      </c>
      <c r="E236" s="173" t="s">
        <v>602</v>
      </c>
      <c r="F236" s="174" t="s">
        <v>603</v>
      </c>
      <c r="G236" s="175" t="s">
        <v>212</v>
      </c>
      <c r="H236" s="176">
        <v>640</v>
      </c>
      <c r="I236" s="177"/>
      <c r="J236" s="178">
        <f t="shared" si="10"/>
        <v>0</v>
      </c>
      <c r="K236" s="174" t="s">
        <v>167</v>
      </c>
      <c r="L236" s="179"/>
      <c r="M236" s="180" t="s">
        <v>1</v>
      </c>
      <c r="N236" s="181" t="s">
        <v>42</v>
      </c>
      <c r="O236" s="68"/>
      <c r="P236" s="182">
        <f t="shared" si="11"/>
        <v>0</v>
      </c>
      <c r="Q236" s="182">
        <v>0</v>
      </c>
      <c r="R236" s="182">
        <f t="shared" si="12"/>
        <v>0</v>
      </c>
      <c r="S236" s="182">
        <v>0</v>
      </c>
      <c r="T236" s="183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86</v>
      </c>
      <c r="AT236" s="184" t="s">
        <v>163</v>
      </c>
      <c r="AU236" s="184" t="s">
        <v>77</v>
      </c>
      <c r="AY236" s="14" t="s">
        <v>168</v>
      </c>
      <c r="BE236" s="185">
        <f t="shared" si="14"/>
        <v>0</v>
      </c>
      <c r="BF236" s="185">
        <f t="shared" si="15"/>
        <v>0</v>
      </c>
      <c r="BG236" s="185">
        <f t="shared" si="16"/>
        <v>0</v>
      </c>
      <c r="BH236" s="185">
        <f t="shared" si="17"/>
        <v>0</v>
      </c>
      <c r="BI236" s="185">
        <f t="shared" si="18"/>
        <v>0</v>
      </c>
      <c r="BJ236" s="14" t="s">
        <v>84</v>
      </c>
      <c r="BK236" s="185">
        <f t="shared" si="19"/>
        <v>0</v>
      </c>
      <c r="BL236" s="14" t="s">
        <v>84</v>
      </c>
      <c r="BM236" s="184" t="s">
        <v>604</v>
      </c>
    </row>
    <row r="237" spans="1:65" s="2" customFormat="1" ht="24.2" customHeight="1">
      <c r="A237" s="31"/>
      <c r="B237" s="32"/>
      <c r="C237" s="172" t="s">
        <v>605</v>
      </c>
      <c r="D237" s="172" t="s">
        <v>163</v>
      </c>
      <c r="E237" s="173" t="s">
        <v>606</v>
      </c>
      <c r="F237" s="174" t="s">
        <v>607</v>
      </c>
      <c r="G237" s="175" t="s">
        <v>245</v>
      </c>
      <c r="H237" s="176">
        <v>3</v>
      </c>
      <c r="I237" s="177"/>
      <c r="J237" s="178">
        <f t="shared" si="10"/>
        <v>0</v>
      </c>
      <c r="K237" s="174" t="s">
        <v>167</v>
      </c>
      <c r="L237" s="179"/>
      <c r="M237" s="180" t="s">
        <v>1</v>
      </c>
      <c r="N237" s="181" t="s">
        <v>42</v>
      </c>
      <c r="O237" s="68"/>
      <c r="P237" s="182">
        <f t="shared" si="11"/>
        <v>0</v>
      </c>
      <c r="Q237" s="182">
        <v>0</v>
      </c>
      <c r="R237" s="182">
        <f t="shared" si="12"/>
        <v>0</v>
      </c>
      <c r="S237" s="182">
        <v>0</v>
      </c>
      <c r="T237" s="183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4" t="s">
        <v>86</v>
      </c>
      <c r="AT237" s="184" t="s">
        <v>163</v>
      </c>
      <c r="AU237" s="184" t="s">
        <v>77</v>
      </c>
      <c r="AY237" s="14" t="s">
        <v>168</v>
      </c>
      <c r="BE237" s="185">
        <f t="shared" si="14"/>
        <v>0</v>
      </c>
      <c r="BF237" s="185">
        <f t="shared" si="15"/>
        <v>0</v>
      </c>
      <c r="BG237" s="185">
        <f t="shared" si="16"/>
        <v>0</v>
      </c>
      <c r="BH237" s="185">
        <f t="shared" si="17"/>
        <v>0</v>
      </c>
      <c r="BI237" s="185">
        <f t="shared" si="18"/>
        <v>0</v>
      </c>
      <c r="BJ237" s="14" t="s">
        <v>84</v>
      </c>
      <c r="BK237" s="185">
        <f t="shared" si="19"/>
        <v>0</v>
      </c>
      <c r="BL237" s="14" t="s">
        <v>84</v>
      </c>
      <c r="BM237" s="184" t="s">
        <v>608</v>
      </c>
    </row>
    <row r="238" spans="1:65" s="2" customFormat="1" ht="49.15" customHeight="1">
      <c r="A238" s="31"/>
      <c r="B238" s="32"/>
      <c r="C238" s="172" t="s">
        <v>609</v>
      </c>
      <c r="D238" s="172" t="s">
        <v>163</v>
      </c>
      <c r="E238" s="173" t="s">
        <v>610</v>
      </c>
      <c r="F238" s="174" t="s">
        <v>611</v>
      </c>
      <c r="G238" s="175" t="s">
        <v>166</v>
      </c>
      <c r="H238" s="176">
        <v>10</v>
      </c>
      <c r="I238" s="177"/>
      <c r="J238" s="178">
        <f t="shared" si="10"/>
        <v>0</v>
      </c>
      <c r="K238" s="174" t="s">
        <v>167</v>
      </c>
      <c r="L238" s="179"/>
      <c r="M238" s="180" t="s">
        <v>1</v>
      </c>
      <c r="N238" s="181" t="s">
        <v>42</v>
      </c>
      <c r="O238" s="68"/>
      <c r="P238" s="182">
        <f t="shared" si="11"/>
        <v>0</v>
      </c>
      <c r="Q238" s="182">
        <v>0</v>
      </c>
      <c r="R238" s="182">
        <f t="shared" si="12"/>
        <v>0</v>
      </c>
      <c r="S238" s="182">
        <v>0</v>
      </c>
      <c r="T238" s="183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4" t="s">
        <v>213</v>
      </c>
      <c r="AT238" s="184" t="s">
        <v>163</v>
      </c>
      <c r="AU238" s="184" t="s">
        <v>77</v>
      </c>
      <c r="AY238" s="14" t="s">
        <v>168</v>
      </c>
      <c r="BE238" s="185">
        <f t="shared" si="14"/>
        <v>0</v>
      </c>
      <c r="BF238" s="185">
        <f t="shared" si="15"/>
        <v>0</v>
      </c>
      <c r="BG238" s="185">
        <f t="shared" si="16"/>
        <v>0</v>
      </c>
      <c r="BH238" s="185">
        <f t="shared" si="17"/>
        <v>0</v>
      </c>
      <c r="BI238" s="185">
        <f t="shared" si="18"/>
        <v>0</v>
      </c>
      <c r="BJ238" s="14" t="s">
        <v>84</v>
      </c>
      <c r="BK238" s="185">
        <f t="shared" si="19"/>
        <v>0</v>
      </c>
      <c r="BL238" s="14" t="s">
        <v>213</v>
      </c>
      <c r="BM238" s="184" t="s">
        <v>612</v>
      </c>
    </row>
    <row r="239" spans="1:65" s="2" customFormat="1" ht="49.15" customHeight="1">
      <c r="A239" s="31"/>
      <c r="B239" s="32"/>
      <c r="C239" s="172" t="s">
        <v>613</v>
      </c>
      <c r="D239" s="172" t="s">
        <v>163</v>
      </c>
      <c r="E239" s="173" t="s">
        <v>614</v>
      </c>
      <c r="F239" s="174" t="s">
        <v>615</v>
      </c>
      <c r="G239" s="175" t="s">
        <v>166</v>
      </c>
      <c r="H239" s="176">
        <v>4</v>
      </c>
      <c r="I239" s="177"/>
      <c r="J239" s="178">
        <f t="shared" si="10"/>
        <v>0</v>
      </c>
      <c r="K239" s="174" t="s">
        <v>167</v>
      </c>
      <c r="L239" s="179"/>
      <c r="M239" s="180" t="s">
        <v>1</v>
      </c>
      <c r="N239" s="181" t="s">
        <v>42</v>
      </c>
      <c r="O239" s="68"/>
      <c r="P239" s="182">
        <f t="shared" si="11"/>
        <v>0</v>
      </c>
      <c r="Q239" s="182">
        <v>0</v>
      </c>
      <c r="R239" s="182">
        <f t="shared" si="12"/>
        <v>0</v>
      </c>
      <c r="S239" s="182">
        <v>0</v>
      </c>
      <c r="T239" s="183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4" t="s">
        <v>86</v>
      </c>
      <c r="AT239" s="184" t="s">
        <v>163</v>
      </c>
      <c r="AU239" s="184" t="s">
        <v>77</v>
      </c>
      <c r="AY239" s="14" t="s">
        <v>168</v>
      </c>
      <c r="BE239" s="185">
        <f t="shared" si="14"/>
        <v>0</v>
      </c>
      <c r="BF239" s="185">
        <f t="shared" si="15"/>
        <v>0</v>
      </c>
      <c r="BG239" s="185">
        <f t="shared" si="16"/>
        <v>0</v>
      </c>
      <c r="BH239" s="185">
        <f t="shared" si="17"/>
        <v>0</v>
      </c>
      <c r="BI239" s="185">
        <f t="shared" si="18"/>
        <v>0</v>
      </c>
      <c r="BJ239" s="14" t="s">
        <v>84</v>
      </c>
      <c r="BK239" s="185">
        <f t="shared" si="19"/>
        <v>0</v>
      </c>
      <c r="BL239" s="14" t="s">
        <v>84</v>
      </c>
      <c r="BM239" s="184" t="s">
        <v>616</v>
      </c>
    </row>
    <row r="240" spans="1:65" s="2" customFormat="1" ht="49.15" customHeight="1">
      <c r="A240" s="31"/>
      <c r="B240" s="32"/>
      <c r="C240" s="172" t="s">
        <v>617</v>
      </c>
      <c r="D240" s="172" t="s">
        <v>163</v>
      </c>
      <c r="E240" s="173" t="s">
        <v>618</v>
      </c>
      <c r="F240" s="174" t="s">
        <v>619</v>
      </c>
      <c r="G240" s="175" t="s">
        <v>166</v>
      </c>
      <c r="H240" s="176">
        <v>5</v>
      </c>
      <c r="I240" s="177"/>
      <c r="J240" s="178">
        <f t="shared" si="10"/>
        <v>0</v>
      </c>
      <c r="K240" s="174" t="s">
        <v>167</v>
      </c>
      <c r="L240" s="179"/>
      <c r="M240" s="180" t="s">
        <v>1</v>
      </c>
      <c r="N240" s="181" t="s">
        <v>42</v>
      </c>
      <c r="O240" s="68"/>
      <c r="P240" s="182">
        <f t="shared" si="11"/>
        <v>0</v>
      </c>
      <c r="Q240" s="182">
        <v>0</v>
      </c>
      <c r="R240" s="182">
        <f t="shared" si="12"/>
        <v>0</v>
      </c>
      <c r="S240" s="182">
        <v>0</v>
      </c>
      <c r="T240" s="183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86</v>
      </c>
      <c r="AT240" s="184" t="s">
        <v>163</v>
      </c>
      <c r="AU240" s="184" t="s">
        <v>77</v>
      </c>
      <c r="AY240" s="14" t="s">
        <v>168</v>
      </c>
      <c r="BE240" s="185">
        <f t="shared" si="14"/>
        <v>0</v>
      </c>
      <c r="BF240" s="185">
        <f t="shared" si="15"/>
        <v>0</v>
      </c>
      <c r="BG240" s="185">
        <f t="shared" si="16"/>
        <v>0</v>
      </c>
      <c r="BH240" s="185">
        <f t="shared" si="17"/>
        <v>0</v>
      </c>
      <c r="BI240" s="185">
        <f t="shared" si="18"/>
        <v>0</v>
      </c>
      <c r="BJ240" s="14" t="s">
        <v>84</v>
      </c>
      <c r="BK240" s="185">
        <f t="shared" si="19"/>
        <v>0</v>
      </c>
      <c r="BL240" s="14" t="s">
        <v>84</v>
      </c>
      <c r="BM240" s="184" t="s">
        <v>620</v>
      </c>
    </row>
    <row r="241" spans="1:65" s="2" customFormat="1" ht="24.2" customHeight="1">
      <c r="A241" s="31"/>
      <c r="B241" s="32"/>
      <c r="C241" s="172" t="s">
        <v>621</v>
      </c>
      <c r="D241" s="172" t="s">
        <v>163</v>
      </c>
      <c r="E241" s="173" t="s">
        <v>622</v>
      </c>
      <c r="F241" s="174" t="s">
        <v>623</v>
      </c>
      <c r="G241" s="175" t="s">
        <v>166</v>
      </c>
      <c r="H241" s="176">
        <v>2</v>
      </c>
      <c r="I241" s="177"/>
      <c r="J241" s="178">
        <f t="shared" si="10"/>
        <v>0</v>
      </c>
      <c r="K241" s="174" t="s">
        <v>167</v>
      </c>
      <c r="L241" s="179"/>
      <c r="M241" s="180" t="s">
        <v>1</v>
      </c>
      <c r="N241" s="181" t="s">
        <v>42</v>
      </c>
      <c r="O241" s="68"/>
      <c r="P241" s="182">
        <f t="shared" si="11"/>
        <v>0</v>
      </c>
      <c r="Q241" s="182">
        <v>0</v>
      </c>
      <c r="R241" s="182">
        <f t="shared" si="12"/>
        <v>0</v>
      </c>
      <c r="S241" s="182">
        <v>0</v>
      </c>
      <c r="T241" s="183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4" t="s">
        <v>213</v>
      </c>
      <c r="AT241" s="184" t="s">
        <v>163</v>
      </c>
      <c r="AU241" s="184" t="s">
        <v>77</v>
      </c>
      <c r="AY241" s="14" t="s">
        <v>168</v>
      </c>
      <c r="BE241" s="185">
        <f t="shared" si="14"/>
        <v>0</v>
      </c>
      <c r="BF241" s="185">
        <f t="shared" si="15"/>
        <v>0</v>
      </c>
      <c r="BG241" s="185">
        <f t="shared" si="16"/>
        <v>0</v>
      </c>
      <c r="BH241" s="185">
        <f t="shared" si="17"/>
        <v>0</v>
      </c>
      <c r="BI241" s="185">
        <f t="shared" si="18"/>
        <v>0</v>
      </c>
      <c r="BJ241" s="14" t="s">
        <v>84</v>
      </c>
      <c r="BK241" s="185">
        <f t="shared" si="19"/>
        <v>0</v>
      </c>
      <c r="BL241" s="14" t="s">
        <v>213</v>
      </c>
      <c r="BM241" s="184" t="s">
        <v>624</v>
      </c>
    </row>
    <row r="242" spans="1:65" s="2" customFormat="1" ht="14.45" customHeight="1">
      <c r="A242" s="31"/>
      <c r="B242" s="32"/>
      <c r="C242" s="172" t="s">
        <v>625</v>
      </c>
      <c r="D242" s="172" t="s">
        <v>163</v>
      </c>
      <c r="E242" s="173" t="s">
        <v>626</v>
      </c>
      <c r="F242" s="174" t="s">
        <v>627</v>
      </c>
      <c r="G242" s="175" t="s">
        <v>166</v>
      </c>
      <c r="H242" s="176">
        <v>3</v>
      </c>
      <c r="I242" s="177"/>
      <c r="J242" s="178">
        <f t="shared" si="10"/>
        <v>0</v>
      </c>
      <c r="K242" s="174" t="s">
        <v>1</v>
      </c>
      <c r="L242" s="179"/>
      <c r="M242" s="180" t="s">
        <v>1</v>
      </c>
      <c r="N242" s="181" t="s">
        <v>42</v>
      </c>
      <c r="O242" s="68"/>
      <c r="P242" s="182">
        <f t="shared" si="11"/>
        <v>0</v>
      </c>
      <c r="Q242" s="182">
        <v>0</v>
      </c>
      <c r="R242" s="182">
        <f t="shared" si="12"/>
        <v>0</v>
      </c>
      <c r="S242" s="182">
        <v>0</v>
      </c>
      <c r="T242" s="183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4" t="s">
        <v>585</v>
      </c>
      <c r="AT242" s="184" t="s">
        <v>163</v>
      </c>
      <c r="AU242" s="184" t="s">
        <v>77</v>
      </c>
      <c r="AY242" s="14" t="s">
        <v>168</v>
      </c>
      <c r="BE242" s="185">
        <f t="shared" si="14"/>
        <v>0</v>
      </c>
      <c r="BF242" s="185">
        <f t="shared" si="15"/>
        <v>0</v>
      </c>
      <c r="BG242" s="185">
        <f t="shared" si="16"/>
        <v>0</v>
      </c>
      <c r="BH242" s="185">
        <f t="shared" si="17"/>
        <v>0</v>
      </c>
      <c r="BI242" s="185">
        <f t="shared" si="18"/>
        <v>0</v>
      </c>
      <c r="BJ242" s="14" t="s">
        <v>84</v>
      </c>
      <c r="BK242" s="185">
        <f t="shared" si="19"/>
        <v>0</v>
      </c>
      <c r="BL242" s="14" t="s">
        <v>585</v>
      </c>
      <c r="BM242" s="184" t="s">
        <v>628</v>
      </c>
    </row>
    <row r="243" spans="1:65" s="2" customFormat="1" ht="14.45" customHeight="1">
      <c r="A243" s="31"/>
      <c r="B243" s="32"/>
      <c r="C243" s="172" t="s">
        <v>213</v>
      </c>
      <c r="D243" s="172" t="s">
        <v>163</v>
      </c>
      <c r="E243" s="173" t="s">
        <v>629</v>
      </c>
      <c r="F243" s="174" t="s">
        <v>630</v>
      </c>
      <c r="G243" s="175" t="s">
        <v>166</v>
      </c>
      <c r="H243" s="176">
        <v>3</v>
      </c>
      <c r="I243" s="177"/>
      <c r="J243" s="178">
        <f t="shared" si="10"/>
        <v>0</v>
      </c>
      <c r="K243" s="174" t="s">
        <v>1</v>
      </c>
      <c r="L243" s="179"/>
      <c r="M243" s="180" t="s">
        <v>1</v>
      </c>
      <c r="N243" s="181" t="s">
        <v>42</v>
      </c>
      <c r="O243" s="68"/>
      <c r="P243" s="182">
        <f t="shared" si="11"/>
        <v>0</v>
      </c>
      <c r="Q243" s="182">
        <v>0</v>
      </c>
      <c r="R243" s="182">
        <f t="shared" si="12"/>
        <v>0</v>
      </c>
      <c r="S243" s="182">
        <v>0</v>
      </c>
      <c r="T243" s="183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4" t="s">
        <v>86</v>
      </c>
      <c r="AT243" s="184" t="s">
        <v>163</v>
      </c>
      <c r="AU243" s="184" t="s">
        <v>77</v>
      </c>
      <c r="AY243" s="14" t="s">
        <v>168</v>
      </c>
      <c r="BE243" s="185">
        <f t="shared" si="14"/>
        <v>0</v>
      </c>
      <c r="BF243" s="185">
        <f t="shared" si="15"/>
        <v>0</v>
      </c>
      <c r="BG243" s="185">
        <f t="shared" si="16"/>
        <v>0</v>
      </c>
      <c r="BH243" s="185">
        <f t="shared" si="17"/>
        <v>0</v>
      </c>
      <c r="BI243" s="185">
        <f t="shared" si="18"/>
        <v>0</v>
      </c>
      <c r="BJ243" s="14" t="s">
        <v>84</v>
      </c>
      <c r="BK243" s="185">
        <f t="shared" si="19"/>
        <v>0</v>
      </c>
      <c r="BL243" s="14" t="s">
        <v>84</v>
      </c>
      <c r="BM243" s="184" t="s">
        <v>631</v>
      </c>
    </row>
    <row r="244" spans="1:65" s="2" customFormat="1" ht="24.2" customHeight="1">
      <c r="A244" s="31"/>
      <c r="B244" s="32"/>
      <c r="C244" s="172" t="s">
        <v>632</v>
      </c>
      <c r="D244" s="172" t="s">
        <v>163</v>
      </c>
      <c r="E244" s="173" t="s">
        <v>633</v>
      </c>
      <c r="F244" s="174" t="s">
        <v>634</v>
      </c>
      <c r="G244" s="175" t="s">
        <v>166</v>
      </c>
      <c r="H244" s="176">
        <v>3</v>
      </c>
      <c r="I244" s="177"/>
      <c r="J244" s="178">
        <f t="shared" si="10"/>
        <v>0</v>
      </c>
      <c r="K244" s="174" t="s">
        <v>1</v>
      </c>
      <c r="L244" s="179"/>
      <c r="M244" s="180" t="s">
        <v>1</v>
      </c>
      <c r="N244" s="181" t="s">
        <v>42</v>
      </c>
      <c r="O244" s="68"/>
      <c r="P244" s="182">
        <f t="shared" si="11"/>
        <v>0</v>
      </c>
      <c r="Q244" s="182">
        <v>0</v>
      </c>
      <c r="R244" s="182">
        <f t="shared" si="12"/>
        <v>0</v>
      </c>
      <c r="S244" s="182">
        <v>0</v>
      </c>
      <c r="T244" s="183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4" t="s">
        <v>86</v>
      </c>
      <c r="AT244" s="184" t="s">
        <v>163</v>
      </c>
      <c r="AU244" s="184" t="s">
        <v>77</v>
      </c>
      <c r="AY244" s="14" t="s">
        <v>168</v>
      </c>
      <c r="BE244" s="185">
        <f t="shared" si="14"/>
        <v>0</v>
      </c>
      <c r="BF244" s="185">
        <f t="shared" si="15"/>
        <v>0</v>
      </c>
      <c r="BG244" s="185">
        <f t="shared" si="16"/>
        <v>0</v>
      </c>
      <c r="BH244" s="185">
        <f t="shared" si="17"/>
        <v>0</v>
      </c>
      <c r="BI244" s="185">
        <f t="shared" si="18"/>
        <v>0</v>
      </c>
      <c r="BJ244" s="14" t="s">
        <v>84</v>
      </c>
      <c r="BK244" s="185">
        <f t="shared" si="19"/>
        <v>0</v>
      </c>
      <c r="BL244" s="14" t="s">
        <v>84</v>
      </c>
      <c r="BM244" s="184" t="s">
        <v>635</v>
      </c>
    </row>
    <row r="245" spans="1:65" s="2" customFormat="1" ht="14.45" customHeight="1">
      <c r="A245" s="31"/>
      <c r="B245" s="32"/>
      <c r="C245" s="172" t="s">
        <v>636</v>
      </c>
      <c r="D245" s="172" t="s">
        <v>163</v>
      </c>
      <c r="E245" s="173" t="s">
        <v>637</v>
      </c>
      <c r="F245" s="174" t="s">
        <v>638</v>
      </c>
      <c r="G245" s="175" t="s">
        <v>166</v>
      </c>
      <c r="H245" s="176">
        <v>4</v>
      </c>
      <c r="I245" s="177"/>
      <c r="J245" s="178">
        <f t="shared" si="10"/>
        <v>0</v>
      </c>
      <c r="K245" s="174" t="s">
        <v>1</v>
      </c>
      <c r="L245" s="179"/>
      <c r="M245" s="180" t="s">
        <v>1</v>
      </c>
      <c r="N245" s="181" t="s">
        <v>42</v>
      </c>
      <c r="O245" s="68"/>
      <c r="P245" s="182">
        <f t="shared" si="11"/>
        <v>0</v>
      </c>
      <c r="Q245" s="182">
        <v>0</v>
      </c>
      <c r="R245" s="182">
        <f t="shared" si="12"/>
        <v>0</v>
      </c>
      <c r="S245" s="182">
        <v>0</v>
      </c>
      <c r="T245" s="183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4" t="s">
        <v>86</v>
      </c>
      <c r="AT245" s="184" t="s">
        <v>163</v>
      </c>
      <c r="AU245" s="184" t="s">
        <v>77</v>
      </c>
      <c r="AY245" s="14" t="s">
        <v>168</v>
      </c>
      <c r="BE245" s="185">
        <f t="shared" si="14"/>
        <v>0</v>
      </c>
      <c r="BF245" s="185">
        <f t="shared" si="15"/>
        <v>0</v>
      </c>
      <c r="BG245" s="185">
        <f t="shared" si="16"/>
        <v>0</v>
      </c>
      <c r="BH245" s="185">
        <f t="shared" si="17"/>
        <v>0</v>
      </c>
      <c r="BI245" s="185">
        <f t="shared" si="18"/>
        <v>0</v>
      </c>
      <c r="BJ245" s="14" t="s">
        <v>84</v>
      </c>
      <c r="BK245" s="185">
        <f t="shared" si="19"/>
        <v>0</v>
      </c>
      <c r="BL245" s="14" t="s">
        <v>84</v>
      </c>
      <c r="BM245" s="184" t="s">
        <v>639</v>
      </c>
    </row>
    <row r="246" spans="1:65" s="2" customFormat="1" ht="24.2" customHeight="1">
      <c r="A246" s="31"/>
      <c r="B246" s="32"/>
      <c r="C246" s="172" t="s">
        <v>640</v>
      </c>
      <c r="D246" s="172" t="s">
        <v>163</v>
      </c>
      <c r="E246" s="173" t="s">
        <v>641</v>
      </c>
      <c r="F246" s="174" t="s">
        <v>642</v>
      </c>
      <c r="G246" s="175" t="s">
        <v>166</v>
      </c>
      <c r="H246" s="176">
        <v>48</v>
      </c>
      <c r="I246" s="177"/>
      <c r="J246" s="178">
        <f t="shared" si="10"/>
        <v>0</v>
      </c>
      <c r="K246" s="174" t="s">
        <v>167</v>
      </c>
      <c r="L246" s="179"/>
      <c r="M246" s="180" t="s">
        <v>1</v>
      </c>
      <c r="N246" s="181" t="s">
        <v>42</v>
      </c>
      <c r="O246" s="68"/>
      <c r="P246" s="182">
        <f t="shared" si="11"/>
        <v>0</v>
      </c>
      <c r="Q246" s="182">
        <v>0</v>
      </c>
      <c r="R246" s="182">
        <f t="shared" si="12"/>
        <v>0</v>
      </c>
      <c r="S246" s="182">
        <v>0</v>
      </c>
      <c r="T246" s="183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4" t="s">
        <v>86</v>
      </c>
      <c r="AT246" s="184" t="s">
        <v>163</v>
      </c>
      <c r="AU246" s="184" t="s">
        <v>77</v>
      </c>
      <c r="AY246" s="14" t="s">
        <v>168</v>
      </c>
      <c r="BE246" s="185">
        <f t="shared" si="14"/>
        <v>0</v>
      </c>
      <c r="BF246" s="185">
        <f t="shared" si="15"/>
        <v>0</v>
      </c>
      <c r="BG246" s="185">
        <f t="shared" si="16"/>
        <v>0</v>
      </c>
      <c r="BH246" s="185">
        <f t="shared" si="17"/>
        <v>0</v>
      </c>
      <c r="BI246" s="185">
        <f t="shared" si="18"/>
        <v>0</v>
      </c>
      <c r="BJ246" s="14" t="s">
        <v>84</v>
      </c>
      <c r="BK246" s="185">
        <f t="shared" si="19"/>
        <v>0</v>
      </c>
      <c r="BL246" s="14" t="s">
        <v>84</v>
      </c>
      <c r="BM246" s="184" t="s">
        <v>643</v>
      </c>
    </row>
    <row r="247" spans="1:65" s="2" customFormat="1" ht="24.2" customHeight="1">
      <c r="A247" s="31"/>
      <c r="B247" s="32"/>
      <c r="C247" s="172" t="s">
        <v>644</v>
      </c>
      <c r="D247" s="172" t="s">
        <v>163</v>
      </c>
      <c r="E247" s="173" t="s">
        <v>645</v>
      </c>
      <c r="F247" s="174" t="s">
        <v>646</v>
      </c>
      <c r="G247" s="175" t="s">
        <v>166</v>
      </c>
      <c r="H247" s="176">
        <v>16</v>
      </c>
      <c r="I247" s="177"/>
      <c r="J247" s="178">
        <f t="shared" si="10"/>
        <v>0</v>
      </c>
      <c r="K247" s="174" t="s">
        <v>167</v>
      </c>
      <c r="L247" s="179"/>
      <c r="M247" s="180" t="s">
        <v>1</v>
      </c>
      <c r="N247" s="181" t="s">
        <v>42</v>
      </c>
      <c r="O247" s="68"/>
      <c r="P247" s="182">
        <f t="shared" si="11"/>
        <v>0</v>
      </c>
      <c r="Q247" s="182">
        <v>0</v>
      </c>
      <c r="R247" s="182">
        <f t="shared" si="12"/>
        <v>0</v>
      </c>
      <c r="S247" s="182">
        <v>0</v>
      </c>
      <c r="T247" s="183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4" t="s">
        <v>86</v>
      </c>
      <c r="AT247" s="184" t="s">
        <v>163</v>
      </c>
      <c r="AU247" s="184" t="s">
        <v>77</v>
      </c>
      <c r="AY247" s="14" t="s">
        <v>168</v>
      </c>
      <c r="BE247" s="185">
        <f t="shared" si="14"/>
        <v>0</v>
      </c>
      <c r="BF247" s="185">
        <f t="shared" si="15"/>
        <v>0</v>
      </c>
      <c r="BG247" s="185">
        <f t="shared" si="16"/>
        <v>0</v>
      </c>
      <c r="BH247" s="185">
        <f t="shared" si="17"/>
        <v>0</v>
      </c>
      <c r="BI247" s="185">
        <f t="shared" si="18"/>
        <v>0</v>
      </c>
      <c r="BJ247" s="14" t="s">
        <v>84</v>
      </c>
      <c r="BK247" s="185">
        <f t="shared" si="19"/>
        <v>0</v>
      </c>
      <c r="BL247" s="14" t="s">
        <v>84</v>
      </c>
      <c r="BM247" s="184" t="s">
        <v>647</v>
      </c>
    </row>
    <row r="248" spans="1:65" s="2" customFormat="1" ht="24.2" customHeight="1">
      <c r="A248" s="31"/>
      <c r="B248" s="32"/>
      <c r="C248" s="172" t="s">
        <v>648</v>
      </c>
      <c r="D248" s="172" t="s">
        <v>163</v>
      </c>
      <c r="E248" s="173" t="s">
        <v>649</v>
      </c>
      <c r="F248" s="174" t="s">
        <v>650</v>
      </c>
      <c r="G248" s="175" t="s">
        <v>166</v>
      </c>
      <c r="H248" s="176">
        <v>32</v>
      </c>
      <c r="I248" s="177"/>
      <c r="J248" s="178">
        <f t="shared" si="10"/>
        <v>0</v>
      </c>
      <c r="K248" s="174" t="s">
        <v>167</v>
      </c>
      <c r="L248" s="179"/>
      <c r="M248" s="180" t="s">
        <v>1</v>
      </c>
      <c r="N248" s="181" t="s">
        <v>42</v>
      </c>
      <c r="O248" s="68"/>
      <c r="P248" s="182">
        <f t="shared" si="11"/>
        <v>0</v>
      </c>
      <c r="Q248" s="182">
        <v>0</v>
      </c>
      <c r="R248" s="182">
        <f t="shared" si="12"/>
        <v>0</v>
      </c>
      <c r="S248" s="182">
        <v>0</v>
      </c>
      <c r="T248" s="183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4" t="s">
        <v>86</v>
      </c>
      <c r="AT248" s="184" t="s">
        <v>163</v>
      </c>
      <c r="AU248" s="184" t="s">
        <v>77</v>
      </c>
      <c r="AY248" s="14" t="s">
        <v>168</v>
      </c>
      <c r="BE248" s="185">
        <f t="shared" si="14"/>
        <v>0</v>
      </c>
      <c r="BF248" s="185">
        <f t="shared" si="15"/>
        <v>0</v>
      </c>
      <c r="BG248" s="185">
        <f t="shared" si="16"/>
        <v>0</v>
      </c>
      <c r="BH248" s="185">
        <f t="shared" si="17"/>
        <v>0</v>
      </c>
      <c r="BI248" s="185">
        <f t="shared" si="18"/>
        <v>0</v>
      </c>
      <c r="BJ248" s="14" t="s">
        <v>84</v>
      </c>
      <c r="BK248" s="185">
        <f t="shared" si="19"/>
        <v>0</v>
      </c>
      <c r="BL248" s="14" t="s">
        <v>84</v>
      </c>
      <c r="BM248" s="184" t="s">
        <v>651</v>
      </c>
    </row>
    <row r="249" spans="1:65" s="2" customFormat="1" ht="24.2" customHeight="1">
      <c r="A249" s="31"/>
      <c r="B249" s="32"/>
      <c r="C249" s="172" t="s">
        <v>652</v>
      </c>
      <c r="D249" s="172" t="s">
        <v>163</v>
      </c>
      <c r="E249" s="173" t="s">
        <v>653</v>
      </c>
      <c r="F249" s="174" t="s">
        <v>654</v>
      </c>
      <c r="G249" s="175" t="s">
        <v>166</v>
      </c>
      <c r="H249" s="176">
        <v>4</v>
      </c>
      <c r="I249" s="177"/>
      <c r="J249" s="178">
        <f t="shared" si="10"/>
        <v>0</v>
      </c>
      <c r="K249" s="174" t="s">
        <v>1</v>
      </c>
      <c r="L249" s="179"/>
      <c r="M249" s="180" t="s">
        <v>1</v>
      </c>
      <c r="N249" s="181" t="s">
        <v>42</v>
      </c>
      <c r="O249" s="68"/>
      <c r="P249" s="182">
        <f t="shared" si="11"/>
        <v>0</v>
      </c>
      <c r="Q249" s="182">
        <v>0</v>
      </c>
      <c r="R249" s="182">
        <f t="shared" si="12"/>
        <v>0</v>
      </c>
      <c r="S249" s="182">
        <v>0</v>
      </c>
      <c r="T249" s="183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4" t="s">
        <v>86</v>
      </c>
      <c r="AT249" s="184" t="s">
        <v>163</v>
      </c>
      <c r="AU249" s="184" t="s">
        <v>77</v>
      </c>
      <c r="AY249" s="14" t="s">
        <v>168</v>
      </c>
      <c r="BE249" s="185">
        <f t="shared" si="14"/>
        <v>0</v>
      </c>
      <c r="BF249" s="185">
        <f t="shared" si="15"/>
        <v>0</v>
      </c>
      <c r="BG249" s="185">
        <f t="shared" si="16"/>
        <v>0</v>
      </c>
      <c r="BH249" s="185">
        <f t="shared" si="17"/>
        <v>0</v>
      </c>
      <c r="BI249" s="185">
        <f t="shared" si="18"/>
        <v>0</v>
      </c>
      <c r="BJ249" s="14" t="s">
        <v>84</v>
      </c>
      <c r="BK249" s="185">
        <f t="shared" si="19"/>
        <v>0</v>
      </c>
      <c r="BL249" s="14" t="s">
        <v>84</v>
      </c>
      <c r="BM249" s="184" t="s">
        <v>655</v>
      </c>
    </row>
    <row r="250" spans="1:65" s="2" customFormat="1" ht="24.2" customHeight="1">
      <c r="A250" s="31"/>
      <c r="B250" s="32"/>
      <c r="C250" s="172" t="s">
        <v>656</v>
      </c>
      <c r="D250" s="172" t="s">
        <v>163</v>
      </c>
      <c r="E250" s="173" t="s">
        <v>657</v>
      </c>
      <c r="F250" s="174" t="s">
        <v>658</v>
      </c>
      <c r="G250" s="175" t="s">
        <v>166</v>
      </c>
      <c r="H250" s="176">
        <v>4</v>
      </c>
      <c r="I250" s="177"/>
      <c r="J250" s="178">
        <f t="shared" si="10"/>
        <v>0</v>
      </c>
      <c r="K250" s="174" t="s">
        <v>1</v>
      </c>
      <c r="L250" s="179"/>
      <c r="M250" s="180" t="s">
        <v>1</v>
      </c>
      <c r="N250" s="181" t="s">
        <v>42</v>
      </c>
      <c r="O250" s="68"/>
      <c r="P250" s="182">
        <f t="shared" si="11"/>
        <v>0</v>
      </c>
      <c r="Q250" s="182">
        <v>0</v>
      </c>
      <c r="R250" s="182">
        <f t="shared" si="12"/>
        <v>0</v>
      </c>
      <c r="S250" s="182">
        <v>0</v>
      </c>
      <c r="T250" s="183">
        <f t="shared" si="1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4" t="s">
        <v>86</v>
      </c>
      <c r="AT250" s="184" t="s">
        <v>163</v>
      </c>
      <c r="AU250" s="184" t="s">
        <v>77</v>
      </c>
      <c r="AY250" s="14" t="s">
        <v>168</v>
      </c>
      <c r="BE250" s="185">
        <f t="shared" si="14"/>
        <v>0</v>
      </c>
      <c r="BF250" s="185">
        <f t="shared" si="15"/>
        <v>0</v>
      </c>
      <c r="BG250" s="185">
        <f t="shared" si="16"/>
        <v>0</v>
      </c>
      <c r="BH250" s="185">
        <f t="shared" si="17"/>
        <v>0</v>
      </c>
      <c r="BI250" s="185">
        <f t="shared" si="18"/>
        <v>0</v>
      </c>
      <c r="BJ250" s="14" t="s">
        <v>84</v>
      </c>
      <c r="BK250" s="185">
        <f t="shared" si="19"/>
        <v>0</v>
      </c>
      <c r="BL250" s="14" t="s">
        <v>84</v>
      </c>
      <c r="BM250" s="184" t="s">
        <v>659</v>
      </c>
    </row>
    <row r="251" spans="1:65" s="2" customFormat="1" ht="24.2" customHeight="1">
      <c r="A251" s="31"/>
      <c r="B251" s="32"/>
      <c r="C251" s="172" t="s">
        <v>660</v>
      </c>
      <c r="D251" s="172" t="s">
        <v>163</v>
      </c>
      <c r="E251" s="173" t="s">
        <v>661</v>
      </c>
      <c r="F251" s="174" t="s">
        <v>662</v>
      </c>
      <c r="G251" s="175" t="s">
        <v>166</v>
      </c>
      <c r="H251" s="176">
        <v>8</v>
      </c>
      <c r="I251" s="177"/>
      <c r="J251" s="178">
        <f t="shared" si="10"/>
        <v>0</v>
      </c>
      <c r="K251" s="174" t="s">
        <v>1</v>
      </c>
      <c r="L251" s="179"/>
      <c r="M251" s="180" t="s">
        <v>1</v>
      </c>
      <c r="N251" s="181" t="s">
        <v>42</v>
      </c>
      <c r="O251" s="68"/>
      <c r="P251" s="182">
        <f t="shared" si="11"/>
        <v>0</v>
      </c>
      <c r="Q251" s="182">
        <v>0</v>
      </c>
      <c r="R251" s="182">
        <f t="shared" si="12"/>
        <v>0</v>
      </c>
      <c r="S251" s="182">
        <v>0</v>
      </c>
      <c r="T251" s="183">
        <f t="shared" si="1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4" t="s">
        <v>86</v>
      </c>
      <c r="AT251" s="184" t="s">
        <v>163</v>
      </c>
      <c r="AU251" s="184" t="s">
        <v>77</v>
      </c>
      <c r="AY251" s="14" t="s">
        <v>168</v>
      </c>
      <c r="BE251" s="185">
        <f t="shared" si="14"/>
        <v>0</v>
      </c>
      <c r="BF251" s="185">
        <f t="shared" si="15"/>
        <v>0</v>
      </c>
      <c r="BG251" s="185">
        <f t="shared" si="16"/>
        <v>0</v>
      </c>
      <c r="BH251" s="185">
        <f t="shared" si="17"/>
        <v>0</v>
      </c>
      <c r="BI251" s="185">
        <f t="shared" si="18"/>
        <v>0</v>
      </c>
      <c r="BJ251" s="14" t="s">
        <v>84</v>
      </c>
      <c r="BK251" s="185">
        <f t="shared" si="19"/>
        <v>0</v>
      </c>
      <c r="BL251" s="14" t="s">
        <v>84</v>
      </c>
      <c r="BM251" s="184" t="s">
        <v>663</v>
      </c>
    </row>
    <row r="252" spans="1:65" s="2" customFormat="1" ht="24.2" customHeight="1">
      <c r="A252" s="31"/>
      <c r="B252" s="32"/>
      <c r="C252" s="172" t="s">
        <v>664</v>
      </c>
      <c r="D252" s="172" t="s">
        <v>163</v>
      </c>
      <c r="E252" s="173" t="s">
        <v>665</v>
      </c>
      <c r="F252" s="174" t="s">
        <v>666</v>
      </c>
      <c r="G252" s="175" t="s">
        <v>166</v>
      </c>
      <c r="H252" s="176">
        <v>12</v>
      </c>
      <c r="I252" s="177"/>
      <c r="J252" s="178">
        <f t="shared" si="10"/>
        <v>0</v>
      </c>
      <c r="K252" s="174" t="s">
        <v>167</v>
      </c>
      <c r="L252" s="179"/>
      <c r="M252" s="180" t="s">
        <v>1</v>
      </c>
      <c r="N252" s="181" t="s">
        <v>42</v>
      </c>
      <c r="O252" s="68"/>
      <c r="P252" s="182">
        <f t="shared" si="11"/>
        <v>0</v>
      </c>
      <c r="Q252" s="182">
        <v>0</v>
      </c>
      <c r="R252" s="182">
        <f t="shared" si="12"/>
        <v>0</v>
      </c>
      <c r="S252" s="182">
        <v>0</v>
      </c>
      <c r="T252" s="183">
        <f t="shared" si="1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4" t="s">
        <v>86</v>
      </c>
      <c r="AT252" s="184" t="s">
        <v>163</v>
      </c>
      <c r="AU252" s="184" t="s">
        <v>77</v>
      </c>
      <c r="AY252" s="14" t="s">
        <v>168</v>
      </c>
      <c r="BE252" s="185">
        <f t="shared" si="14"/>
        <v>0</v>
      </c>
      <c r="BF252" s="185">
        <f t="shared" si="15"/>
        <v>0</v>
      </c>
      <c r="BG252" s="185">
        <f t="shared" si="16"/>
        <v>0</v>
      </c>
      <c r="BH252" s="185">
        <f t="shared" si="17"/>
        <v>0</v>
      </c>
      <c r="BI252" s="185">
        <f t="shared" si="18"/>
        <v>0</v>
      </c>
      <c r="BJ252" s="14" t="s">
        <v>84</v>
      </c>
      <c r="BK252" s="185">
        <f t="shared" si="19"/>
        <v>0</v>
      </c>
      <c r="BL252" s="14" t="s">
        <v>84</v>
      </c>
      <c r="BM252" s="184" t="s">
        <v>667</v>
      </c>
    </row>
    <row r="253" spans="1:65" s="2" customFormat="1" ht="24.2" customHeight="1">
      <c r="A253" s="31"/>
      <c r="B253" s="32"/>
      <c r="C253" s="172" t="s">
        <v>668</v>
      </c>
      <c r="D253" s="172" t="s">
        <v>163</v>
      </c>
      <c r="E253" s="173" t="s">
        <v>669</v>
      </c>
      <c r="F253" s="174" t="s">
        <v>670</v>
      </c>
      <c r="G253" s="175" t="s">
        <v>166</v>
      </c>
      <c r="H253" s="176">
        <v>10</v>
      </c>
      <c r="I253" s="177"/>
      <c r="J253" s="178">
        <f t="shared" si="10"/>
        <v>0</v>
      </c>
      <c r="K253" s="174" t="s">
        <v>167</v>
      </c>
      <c r="L253" s="179"/>
      <c r="M253" s="180" t="s">
        <v>1</v>
      </c>
      <c r="N253" s="181" t="s">
        <v>42</v>
      </c>
      <c r="O253" s="68"/>
      <c r="P253" s="182">
        <f t="shared" si="11"/>
        <v>0</v>
      </c>
      <c r="Q253" s="182">
        <v>0</v>
      </c>
      <c r="R253" s="182">
        <f t="shared" si="12"/>
        <v>0</v>
      </c>
      <c r="S253" s="182">
        <v>0</v>
      </c>
      <c r="T253" s="183">
        <f t="shared" si="1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4" t="s">
        <v>213</v>
      </c>
      <c r="AT253" s="184" t="s">
        <v>163</v>
      </c>
      <c r="AU253" s="184" t="s">
        <v>77</v>
      </c>
      <c r="AY253" s="14" t="s">
        <v>168</v>
      </c>
      <c r="BE253" s="185">
        <f t="shared" si="14"/>
        <v>0</v>
      </c>
      <c r="BF253" s="185">
        <f t="shared" si="15"/>
        <v>0</v>
      </c>
      <c r="BG253" s="185">
        <f t="shared" si="16"/>
        <v>0</v>
      </c>
      <c r="BH253" s="185">
        <f t="shared" si="17"/>
        <v>0</v>
      </c>
      <c r="BI253" s="185">
        <f t="shared" si="18"/>
        <v>0</v>
      </c>
      <c r="BJ253" s="14" t="s">
        <v>84</v>
      </c>
      <c r="BK253" s="185">
        <f t="shared" si="19"/>
        <v>0</v>
      </c>
      <c r="BL253" s="14" t="s">
        <v>213</v>
      </c>
      <c r="BM253" s="184" t="s">
        <v>671</v>
      </c>
    </row>
    <row r="254" spans="1:65" s="2" customFormat="1" ht="24.2" customHeight="1">
      <c r="A254" s="31"/>
      <c r="B254" s="32"/>
      <c r="C254" s="172" t="s">
        <v>672</v>
      </c>
      <c r="D254" s="172" t="s">
        <v>163</v>
      </c>
      <c r="E254" s="173" t="s">
        <v>673</v>
      </c>
      <c r="F254" s="174" t="s">
        <v>674</v>
      </c>
      <c r="G254" s="175" t="s">
        <v>166</v>
      </c>
      <c r="H254" s="176">
        <v>10</v>
      </c>
      <c r="I254" s="177"/>
      <c r="J254" s="178">
        <f t="shared" si="10"/>
        <v>0</v>
      </c>
      <c r="K254" s="174" t="s">
        <v>167</v>
      </c>
      <c r="L254" s="179"/>
      <c r="M254" s="180" t="s">
        <v>1</v>
      </c>
      <c r="N254" s="181" t="s">
        <v>42</v>
      </c>
      <c r="O254" s="68"/>
      <c r="P254" s="182">
        <f t="shared" si="11"/>
        <v>0</v>
      </c>
      <c r="Q254" s="182">
        <v>0</v>
      </c>
      <c r="R254" s="182">
        <f t="shared" si="12"/>
        <v>0</v>
      </c>
      <c r="S254" s="182">
        <v>0</v>
      </c>
      <c r="T254" s="183">
        <f t="shared" si="1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4" t="s">
        <v>213</v>
      </c>
      <c r="AT254" s="184" t="s">
        <v>163</v>
      </c>
      <c r="AU254" s="184" t="s">
        <v>77</v>
      </c>
      <c r="AY254" s="14" t="s">
        <v>168</v>
      </c>
      <c r="BE254" s="185">
        <f t="shared" si="14"/>
        <v>0</v>
      </c>
      <c r="BF254" s="185">
        <f t="shared" si="15"/>
        <v>0</v>
      </c>
      <c r="BG254" s="185">
        <f t="shared" si="16"/>
        <v>0</v>
      </c>
      <c r="BH254" s="185">
        <f t="shared" si="17"/>
        <v>0</v>
      </c>
      <c r="BI254" s="185">
        <f t="shared" si="18"/>
        <v>0</v>
      </c>
      <c r="BJ254" s="14" t="s">
        <v>84</v>
      </c>
      <c r="BK254" s="185">
        <f t="shared" si="19"/>
        <v>0</v>
      </c>
      <c r="BL254" s="14" t="s">
        <v>213</v>
      </c>
      <c r="BM254" s="184" t="s">
        <v>675</v>
      </c>
    </row>
    <row r="255" spans="1:65" s="2" customFormat="1" ht="24.2" customHeight="1">
      <c r="A255" s="31"/>
      <c r="B255" s="32"/>
      <c r="C255" s="172" t="s">
        <v>676</v>
      </c>
      <c r="D255" s="172" t="s">
        <v>163</v>
      </c>
      <c r="E255" s="173" t="s">
        <v>677</v>
      </c>
      <c r="F255" s="174" t="s">
        <v>678</v>
      </c>
      <c r="G255" s="175" t="s">
        <v>166</v>
      </c>
      <c r="H255" s="176">
        <v>10</v>
      </c>
      <c r="I255" s="177"/>
      <c r="J255" s="178">
        <f t="shared" si="10"/>
        <v>0</v>
      </c>
      <c r="K255" s="174" t="s">
        <v>167</v>
      </c>
      <c r="L255" s="179"/>
      <c r="M255" s="180" t="s">
        <v>1</v>
      </c>
      <c r="N255" s="181" t="s">
        <v>42</v>
      </c>
      <c r="O255" s="68"/>
      <c r="P255" s="182">
        <f t="shared" si="11"/>
        <v>0</v>
      </c>
      <c r="Q255" s="182">
        <v>0</v>
      </c>
      <c r="R255" s="182">
        <f t="shared" si="12"/>
        <v>0</v>
      </c>
      <c r="S255" s="182">
        <v>0</v>
      </c>
      <c r="T255" s="183">
        <f t="shared" si="1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4" t="s">
        <v>213</v>
      </c>
      <c r="AT255" s="184" t="s">
        <v>163</v>
      </c>
      <c r="AU255" s="184" t="s">
        <v>77</v>
      </c>
      <c r="AY255" s="14" t="s">
        <v>168</v>
      </c>
      <c r="BE255" s="185">
        <f t="shared" si="14"/>
        <v>0</v>
      </c>
      <c r="BF255" s="185">
        <f t="shared" si="15"/>
        <v>0</v>
      </c>
      <c r="BG255" s="185">
        <f t="shared" si="16"/>
        <v>0</v>
      </c>
      <c r="BH255" s="185">
        <f t="shared" si="17"/>
        <v>0</v>
      </c>
      <c r="BI255" s="185">
        <f t="shared" si="18"/>
        <v>0</v>
      </c>
      <c r="BJ255" s="14" t="s">
        <v>84</v>
      </c>
      <c r="BK255" s="185">
        <f t="shared" si="19"/>
        <v>0</v>
      </c>
      <c r="BL255" s="14" t="s">
        <v>213</v>
      </c>
      <c r="BM255" s="184" t="s">
        <v>679</v>
      </c>
    </row>
    <row r="256" spans="1:65" s="2" customFormat="1" ht="24.2" customHeight="1">
      <c r="A256" s="31"/>
      <c r="B256" s="32"/>
      <c r="C256" s="172" t="s">
        <v>680</v>
      </c>
      <c r="D256" s="172" t="s">
        <v>163</v>
      </c>
      <c r="E256" s="173" t="s">
        <v>681</v>
      </c>
      <c r="F256" s="174" t="s">
        <v>682</v>
      </c>
      <c r="G256" s="175" t="s">
        <v>166</v>
      </c>
      <c r="H256" s="176">
        <v>10</v>
      </c>
      <c r="I256" s="177"/>
      <c r="J256" s="178">
        <f t="shared" ref="J256:J319" si="20">ROUND(I256*H256,2)</f>
        <v>0</v>
      </c>
      <c r="K256" s="174" t="s">
        <v>167</v>
      </c>
      <c r="L256" s="179"/>
      <c r="M256" s="180" t="s">
        <v>1</v>
      </c>
      <c r="N256" s="181" t="s">
        <v>42</v>
      </c>
      <c r="O256" s="68"/>
      <c r="P256" s="182">
        <f t="shared" ref="P256:P319" si="21">O256*H256</f>
        <v>0</v>
      </c>
      <c r="Q256" s="182">
        <v>0</v>
      </c>
      <c r="R256" s="182">
        <f t="shared" ref="R256:R319" si="22">Q256*H256</f>
        <v>0</v>
      </c>
      <c r="S256" s="182">
        <v>0</v>
      </c>
      <c r="T256" s="183">
        <f t="shared" ref="T256:T319" si="23"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4" t="s">
        <v>213</v>
      </c>
      <c r="AT256" s="184" t="s">
        <v>163</v>
      </c>
      <c r="AU256" s="184" t="s">
        <v>77</v>
      </c>
      <c r="AY256" s="14" t="s">
        <v>168</v>
      </c>
      <c r="BE256" s="185">
        <f t="shared" ref="BE256:BE319" si="24">IF(N256="základní",J256,0)</f>
        <v>0</v>
      </c>
      <c r="BF256" s="185">
        <f t="shared" ref="BF256:BF319" si="25">IF(N256="snížená",J256,0)</f>
        <v>0</v>
      </c>
      <c r="BG256" s="185">
        <f t="shared" ref="BG256:BG319" si="26">IF(N256="zákl. přenesená",J256,0)</f>
        <v>0</v>
      </c>
      <c r="BH256" s="185">
        <f t="shared" ref="BH256:BH319" si="27">IF(N256="sníž. přenesená",J256,0)</f>
        <v>0</v>
      </c>
      <c r="BI256" s="185">
        <f t="shared" ref="BI256:BI319" si="28">IF(N256="nulová",J256,0)</f>
        <v>0</v>
      </c>
      <c r="BJ256" s="14" t="s">
        <v>84</v>
      </c>
      <c r="BK256" s="185">
        <f t="shared" ref="BK256:BK319" si="29">ROUND(I256*H256,2)</f>
        <v>0</v>
      </c>
      <c r="BL256" s="14" t="s">
        <v>213</v>
      </c>
      <c r="BM256" s="184" t="s">
        <v>683</v>
      </c>
    </row>
    <row r="257" spans="1:65" s="2" customFormat="1" ht="24.2" customHeight="1">
      <c r="A257" s="31"/>
      <c r="B257" s="32"/>
      <c r="C257" s="172" t="s">
        <v>684</v>
      </c>
      <c r="D257" s="172" t="s">
        <v>163</v>
      </c>
      <c r="E257" s="173" t="s">
        <v>685</v>
      </c>
      <c r="F257" s="174" t="s">
        <v>686</v>
      </c>
      <c r="G257" s="175" t="s">
        <v>166</v>
      </c>
      <c r="H257" s="176">
        <v>20</v>
      </c>
      <c r="I257" s="177"/>
      <c r="J257" s="178">
        <f t="shared" si="20"/>
        <v>0</v>
      </c>
      <c r="K257" s="174" t="s">
        <v>167</v>
      </c>
      <c r="L257" s="179"/>
      <c r="M257" s="180" t="s">
        <v>1</v>
      </c>
      <c r="N257" s="181" t="s">
        <v>42</v>
      </c>
      <c r="O257" s="68"/>
      <c r="P257" s="182">
        <f t="shared" si="21"/>
        <v>0</v>
      </c>
      <c r="Q257" s="182">
        <v>0</v>
      </c>
      <c r="R257" s="182">
        <f t="shared" si="22"/>
        <v>0</v>
      </c>
      <c r="S257" s="182">
        <v>0</v>
      </c>
      <c r="T257" s="183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4" t="s">
        <v>213</v>
      </c>
      <c r="AT257" s="184" t="s">
        <v>163</v>
      </c>
      <c r="AU257" s="184" t="s">
        <v>77</v>
      </c>
      <c r="AY257" s="14" t="s">
        <v>168</v>
      </c>
      <c r="BE257" s="185">
        <f t="shared" si="24"/>
        <v>0</v>
      </c>
      <c r="BF257" s="185">
        <f t="shared" si="25"/>
        <v>0</v>
      </c>
      <c r="BG257" s="185">
        <f t="shared" si="26"/>
        <v>0</v>
      </c>
      <c r="BH257" s="185">
        <f t="shared" si="27"/>
        <v>0</v>
      </c>
      <c r="BI257" s="185">
        <f t="shared" si="28"/>
        <v>0</v>
      </c>
      <c r="BJ257" s="14" t="s">
        <v>84</v>
      </c>
      <c r="BK257" s="185">
        <f t="shared" si="29"/>
        <v>0</v>
      </c>
      <c r="BL257" s="14" t="s">
        <v>213</v>
      </c>
      <c r="BM257" s="184" t="s">
        <v>687</v>
      </c>
    </row>
    <row r="258" spans="1:65" s="2" customFormat="1" ht="24.2" customHeight="1">
      <c r="A258" s="31"/>
      <c r="B258" s="32"/>
      <c r="C258" s="186" t="s">
        <v>688</v>
      </c>
      <c r="D258" s="186" t="s">
        <v>597</v>
      </c>
      <c r="E258" s="187" t="s">
        <v>689</v>
      </c>
      <c r="F258" s="188" t="s">
        <v>690</v>
      </c>
      <c r="G258" s="189" t="s">
        <v>166</v>
      </c>
      <c r="H258" s="190">
        <v>21</v>
      </c>
      <c r="I258" s="191"/>
      <c r="J258" s="192">
        <f t="shared" si="20"/>
        <v>0</v>
      </c>
      <c r="K258" s="188" t="s">
        <v>167</v>
      </c>
      <c r="L258" s="36"/>
      <c r="M258" s="193" t="s">
        <v>1</v>
      </c>
      <c r="N258" s="194" t="s">
        <v>42</v>
      </c>
      <c r="O258" s="68"/>
      <c r="P258" s="182">
        <f t="shared" si="21"/>
        <v>0</v>
      </c>
      <c r="Q258" s="182">
        <v>0</v>
      </c>
      <c r="R258" s="182">
        <f t="shared" si="22"/>
        <v>0</v>
      </c>
      <c r="S258" s="182">
        <v>0</v>
      </c>
      <c r="T258" s="183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4" t="s">
        <v>585</v>
      </c>
      <c r="AT258" s="184" t="s">
        <v>597</v>
      </c>
      <c r="AU258" s="184" t="s">
        <v>77</v>
      </c>
      <c r="AY258" s="14" t="s">
        <v>168</v>
      </c>
      <c r="BE258" s="185">
        <f t="shared" si="24"/>
        <v>0</v>
      </c>
      <c r="BF258" s="185">
        <f t="shared" si="25"/>
        <v>0</v>
      </c>
      <c r="BG258" s="185">
        <f t="shared" si="26"/>
        <v>0</v>
      </c>
      <c r="BH258" s="185">
        <f t="shared" si="27"/>
        <v>0</v>
      </c>
      <c r="BI258" s="185">
        <f t="shared" si="28"/>
        <v>0</v>
      </c>
      <c r="BJ258" s="14" t="s">
        <v>84</v>
      </c>
      <c r="BK258" s="185">
        <f t="shared" si="29"/>
        <v>0</v>
      </c>
      <c r="BL258" s="14" t="s">
        <v>585</v>
      </c>
      <c r="BM258" s="184" t="s">
        <v>691</v>
      </c>
    </row>
    <row r="259" spans="1:65" s="2" customFormat="1" ht="24.2" customHeight="1">
      <c r="A259" s="31"/>
      <c r="B259" s="32"/>
      <c r="C259" s="186" t="s">
        <v>692</v>
      </c>
      <c r="D259" s="186" t="s">
        <v>597</v>
      </c>
      <c r="E259" s="187" t="s">
        <v>693</v>
      </c>
      <c r="F259" s="188" t="s">
        <v>694</v>
      </c>
      <c r="G259" s="189" t="s">
        <v>166</v>
      </c>
      <c r="H259" s="190">
        <v>45</v>
      </c>
      <c r="I259" s="191"/>
      <c r="J259" s="192">
        <f t="shared" si="20"/>
        <v>0</v>
      </c>
      <c r="K259" s="188" t="s">
        <v>167</v>
      </c>
      <c r="L259" s="36"/>
      <c r="M259" s="193" t="s">
        <v>1</v>
      </c>
      <c r="N259" s="194" t="s">
        <v>42</v>
      </c>
      <c r="O259" s="68"/>
      <c r="P259" s="182">
        <f t="shared" si="21"/>
        <v>0</v>
      </c>
      <c r="Q259" s="182">
        <v>0</v>
      </c>
      <c r="R259" s="182">
        <f t="shared" si="22"/>
        <v>0</v>
      </c>
      <c r="S259" s="182">
        <v>0</v>
      </c>
      <c r="T259" s="183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4" t="s">
        <v>84</v>
      </c>
      <c r="AT259" s="184" t="s">
        <v>597</v>
      </c>
      <c r="AU259" s="184" t="s">
        <v>77</v>
      </c>
      <c r="AY259" s="14" t="s">
        <v>168</v>
      </c>
      <c r="BE259" s="185">
        <f t="shared" si="24"/>
        <v>0</v>
      </c>
      <c r="BF259" s="185">
        <f t="shared" si="25"/>
        <v>0</v>
      </c>
      <c r="BG259" s="185">
        <f t="shared" si="26"/>
        <v>0</v>
      </c>
      <c r="BH259" s="185">
        <f t="shared" si="27"/>
        <v>0</v>
      </c>
      <c r="BI259" s="185">
        <f t="shared" si="28"/>
        <v>0</v>
      </c>
      <c r="BJ259" s="14" t="s">
        <v>84</v>
      </c>
      <c r="BK259" s="185">
        <f t="shared" si="29"/>
        <v>0</v>
      </c>
      <c r="BL259" s="14" t="s">
        <v>84</v>
      </c>
      <c r="BM259" s="184" t="s">
        <v>695</v>
      </c>
    </row>
    <row r="260" spans="1:65" s="2" customFormat="1" ht="37.9" customHeight="1">
      <c r="A260" s="31"/>
      <c r="B260" s="32"/>
      <c r="C260" s="186" t="s">
        <v>696</v>
      </c>
      <c r="D260" s="186" t="s">
        <v>597</v>
      </c>
      <c r="E260" s="187" t="s">
        <v>697</v>
      </c>
      <c r="F260" s="188" t="s">
        <v>698</v>
      </c>
      <c r="G260" s="189" t="s">
        <v>166</v>
      </c>
      <c r="H260" s="190">
        <v>1</v>
      </c>
      <c r="I260" s="191"/>
      <c r="J260" s="192">
        <f t="shared" si="20"/>
        <v>0</v>
      </c>
      <c r="K260" s="188" t="s">
        <v>167</v>
      </c>
      <c r="L260" s="36"/>
      <c r="M260" s="193" t="s">
        <v>1</v>
      </c>
      <c r="N260" s="194" t="s">
        <v>42</v>
      </c>
      <c r="O260" s="68"/>
      <c r="P260" s="182">
        <f t="shared" si="21"/>
        <v>0</v>
      </c>
      <c r="Q260" s="182">
        <v>0</v>
      </c>
      <c r="R260" s="182">
        <f t="shared" si="22"/>
        <v>0</v>
      </c>
      <c r="S260" s="182">
        <v>0</v>
      </c>
      <c r="T260" s="183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4" t="s">
        <v>585</v>
      </c>
      <c r="AT260" s="184" t="s">
        <v>597</v>
      </c>
      <c r="AU260" s="184" t="s">
        <v>77</v>
      </c>
      <c r="AY260" s="14" t="s">
        <v>168</v>
      </c>
      <c r="BE260" s="185">
        <f t="shared" si="24"/>
        <v>0</v>
      </c>
      <c r="BF260" s="185">
        <f t="shared" si="25"/>
        <v>0</v>
      </c>
      <c r="BG260" s="185">
        <f t="shared" si="26"/>
        <v>0</v>
      </c>
      <c r="BH260" s="185">
        <f t="shared" si="27"/>
        <v>0</v>
      </c>
      <c r="BI260" s="185">
        <f t="shared" si="28"/>
        <v>0</v>
      </c>
      <c r="BJ260" s="14" t="s">
        <v>84</v>
      </c>
      <c r="BK260" s="185">
        <f t="shared" si="29"/>
        <v>0</v>
      </c>
      <c r="BL260" s="14" t="s">
        <v>585</v>
      </c>
      <c r="BM260" s="184" t="s">
        <v>699</v>
      </c>
    </row>
    <row r="261" spans="1:65" s="2" customFormat="1" ht="24.2" customHeight="1">
      <c r="A261" s="31"/>
      <c r="B261" s="32"/>
      <c r="C261" s="186" t="s">
        <v>700</v>
      </c>
      <c r="D261" s="186" t="s">
        <v>597</v>
      </c>
      <c r="E261" s="187" t="s">
        <v>701</v>
      </c>
      <c r="F261" s="188" t="s">
        <v>702</v>
      </c>
      <c r="G261" s="189" t="s">
        <v>166</v>
      </c>
      <c r="H261" s="190">
        <v>35</v>
      </c>
      <c r="I261" s="191"/>
      <c r="J261" s="192">
        <f t="shared" si="20"/>
        <v>0</v>
      </c>
      <c r="K261" s="188" t="s">
        <v>167</v>
      </c>
      <c r="L261" s="36"/>
      <c r="M261" s="193" t="s">
        <v>1</v>
      </c>
      <c r="N261" s="194" t="s">
        <v>42</v>
      </c>
      <c r="O261" s="68"/>
      <c r="P261" s="182">
        <f t="shared" si="21"/>
        <v>0</v>
      </c>
      <c r="Q261" s="182">
        <v>0</v>
      </c>
      <c r="R261" s="182">
        <f t="shared" si="22"/>
        <v>0</v>
      </c>
      <c r="S261" s="182">
        <v>0</v>
      </c>
      <c r="T261" s="183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4" t="s">
        <v>585</v>
      </c>
      <c r="AT261" s="184" t="s">
        <v>597</v>
      </c>
      <c r="AU261" s="184" t="s">
        <v>77</v>
      </c>
      <c r="AY261" s="14" t="s">
        <v>168</v>
      </c>
      <c r="BE261" s="185">
        <f t="shared" si="24"/>
        <v>0</v>
      </c>
      <c r="BF261" s="185">
        <f t="shared" si="25"/>
        <v>0</v>
      </c>
      <c r="BG261" s="185">
        <f t="shared" si="26"/>
        <v>0</v>
      </c>
      <c r="BH261" s="185">
        <f t="shared" si="27"/>
        <v>0</v>
      </c>
      <c r="BI261" s="185">
        <f t="shared" si="28"/>
        <v>0</v>
      </c>
      <c r="BJ261" s="14" t="s">
        <v>84</v>
      </c>
      <c r="BK261" s="185">
        <f t="shared" si="29"/>
        <v>0</v>
      </c>
      <c r="BL261" s="14" t="s">
        <v>585</v>
      </c>
      <c r="BM261" s="184" t="s">
        <v>703</v>
      </c>
    </row>
    <row r="262" spans="1:65" s="2" customFormat="1" ht="24.2" customHeight="1">
      <c r="A262" s="31"/>
      <c r="B262" s="32"/>
      <c r="C262" s="186" t="s">
        <v>704</v>
      </c>
      <c r="D262" s="186" t="s">
        <v>597</v>
      </c>
      <c r="E262" s="187" t="s">
        <v>705</v>
      </c>
      <c r="F262" s="188" t="s">
        <v>706</v>
      </c>
      <c r="G262" s="189" t="s">
        <v>166</v>
      </c>
      <c r="H262" s="190">
        <v>1</v>
      </c>
      <c r="I262" s="191"/>
      <c r="J262" s="192">
        <f t="shared" si="20"/>
        <v>0</v>
      </c>
      <c r="K262" s="188" t="s">
        <v>167</v>
      </c>
      <c r="L262" s="36"/>
      <c r="M262" s="193" t="s">
        <v>1</v>
      </c>
      <c r="N262" s="194" t="s">
        <v>42</v>
      </c>
      <c r="O262" s="68"/>
      <c r="P262" s="182">
        <f t="shared" si="21"/>
        <v>0</v>
      </c>
      <c r="Q262" s="182">
        <v>0</v>
      </c>
      <c r="R262" s="182">
        <f t="shared" si="22"/>
        <v>0</v>
      </c>
      <c r="S262" s="182">
        <v>0</v>
      </c>
      <c r="T262" s="183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4" t="s">
        <v>84</v>
      </c>
      <c r="AT262" s="184" t="s">
        <v>597</v>
      </c>
      <c r="AU262" s="184" t="s">
        <v>77</v>
      </c>
      <c r="AY262" s="14" t="s">
        <v>168</v>
      </c>
      <c r="BE262" s="185">
        <f t="shared" si="24"/>
        <v>0</v>
      </c>
      <c r="BF262" s="185">
        <f t="shared" si="25"/>
        <v>0</v>
      </c>
      <c r="BG262" s="185">
        <f t="shared" si="26"/>
        <v>0</v>
      </c>
      <c r="BH262" s="185">
        <f t="shared" si="27"/>
        <v>0</v>
      </c>
      <c r="BI262" s="185">
        <f t="shared" si="28"/>
        <v>0</v>
      </c>
      <c r="BJ262" s="14" t="s">
        <v>84</v>
      </c>
      <c r="BK262" s="185">
        <f t="shared" si="29"/>
        <v>0</v>
      </c>
      <c r="BL262" s="14" t="s">
        <v>84</v>
      </c>
      <c r="BM262" s="184" t="s">
        <v>707</v>
      </c>
    </row>
    <row r="263" spans="1:65" s="2" customFormat="1" ht="24.2" customHeight="1">
      <c r="A263" s="31"/>
      <c r="B263" s="32"/>
      <c r="C263" s="186" t="s">
        <v>708</v>
      </c>
      <c r="D263" s="186" t="s">
        <v>597</v>
      </c>
      <c r="E263" s="187" t="s">
        <v>709</v>
      </c>
      <c r="F263" s="188" t="s">
        <v>710</v>
      </c>
      <c r="G263" s="189" t="s">
        <v>166</v>
      </c>
      <c r="H263" s="190">
        <v>21</v>
      </c>
      <c r="I263" s="191"/>
      <c r="J263" s="192">
        <f t="shared" si="20"/>
        <v>0</v>
      </c>
      <c r="K263" s="188" t="s">
        <v>167</v>
      </c>
      <c r="L263" s="36"/>
      <c r="M263" s="193" t="s">
        <v>1</v>
      </c>
      <c r="N263" s="194" t="s">
        <v>42</v>
      </c>
      <c r="O263" s="68"/>
      <c r="P263" s="182">
        <f t="shared" si="21"/>
        <v>0</v>
      </c>
      <c r="Q263" s="182">
        <v>0</v>
      </c>
      <c r="R263" s="182">
        <f t="shared" si="22"/>
        <v>0</v>
      </c>
      <c r="S263" s="182">
        <v>0</v>
      </c>
      <c r="T263" s="183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4" t="s">
        <v>585</v>
      </c>
      <c r="AT263" s="184" t="s">
        <v>597</v>
      </c>
      <c r="AU263" s="184" t="s">
        <v>77</v>
      </c>
      <c r="AY263" s="14" t="s">
        <v>168</v>
      </c>
      <c r="BE263" s="185">
        <f t="shared" si="24"/>
        <v>0</v>
      </c>
      <c r="BF263" s="185">
        <f t="shared" si="25"/>
        <v>0</v>
      </c>
      <c r="BG263" s="185">
        <f t="shared" si="26"/>
        <v>0</v>
      </c>
      <c r="BH263" s="185">
        <f t="shared" si="27"/>
        <v>0</v>
      </c>
      <c r="BI263" s="185">
        <f t="shared" si="28"/>
        <v>0</v>
      </c>
      <c r="BJ263" s="14" t="s">
        <v>84</v>
      </c>
      <c r="BK263" s="185">
        <f t="shared" si="29"/>
        <v>0</v>
      </c>
      <c r="BL263" s="14" t="s">
        <v>585</v>
      </c>
      <c r="BM263" s="184" t="s">
        <v>711</v>
      </c>
    </row>
    <row r="264" spans="1:65" s="2" customFormat="1" ht="24.2" customHeight="1">
      <c r="A264" s="31"/>
      <c r="B264" s="32"/>
      <c r="C264" s="186" t="s">
        <v>712</v>
      </c>
      <c r="D264" s="186" t="s">
        <v>597</v>
      </c>
      <c r="E264" s="187" t="s">
        <v>713</v>
      </c>
      <c r="F264" s="188" t="s">
        <v>714</v>
      </c>
      <c r="G264" s="189" t="s">
        <v>715</v>
      </c>
      <c r="H264" s="190">
        <v>80</v>
      </c>
      <c r="I264" s="191"/>
      <c r="J264" s="192">
        <f t="shared" si="20"/>
        <v>0</v>
      </c>
      <c r="K264" s="188" t="s">
        <v>167</v>
      </c>
      <c r="L264" s="36"/>
      <c r="M264" s="193" t="s">
        <v>1</v>
      </c>
      <c r="N264" s="194" t="s">
        <v>42</v>
      </c>
      <c r="O264" s="68"/>
      <c r="P264" s="182">
        <f t="shared" si="21"/>
        <v>0</v>
      </c>
      <c r="Q264" s="182">
        <v>0</v>
      </c>
      <c r="R264" s="182">
        <f t="shared" si="22"/>
        <v>0</v>
      </c>
      <c r="S264" s="182">
        <v>0</v>
      </c>
      <c r="T264" s="183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4" t="s">
        <v>84</v>
      </c>
      <c r="AT264" s="184" t="s">
        <v>597</v>
      </c>
      <c r="AU264" s="184" t="s">
        <v>77</v>
      </c>
      <c r="AY264" s="14" t="s">
        <v>168</v>
      </c>
      <c r="BE264" s="185">
        <f t="shared" si="24"/>
        <v>0</v>
      </c>
      <c r="BF264" s="185">
        <f t="shared" si="25"/>
        <v>0</v>
      </c>
      <c r="BG264" s="185">
        <f t="shared" si="26"/>
        <v>0</v>
      </c>
      <c r="BH264" s="185">
        <f t="shared" si="27"/>
        <v>0</v>
      </c>
      <c r="BI264" s="185">
        <f t="shared" si="28"/>
        <v>0</v>
      </c>
      <c r="BJ264" s="14" t="s">
        <v>84</v>
      </c>
      <c r="BK264" s="185">
        <f t="shared" si="29"/>
        <v>0</v>
      </c>
      <c r="BL264" s="14" t="s">
        <v>84</v>
      </c>
      <c r="BM264" s="184" t="s">
        <v>716</v>
      </c>
    </row>
    <row r="265" spans="1:65" s="2" customFormat="1" ht="24.2" customHeight="1">
      <c r="A265" s="31"/>
      <c r="B265" s="32"/>
      <c r="C265" s="186" t="s">
        <v>717</v>
      </c>
      <c r="D265" s="186" t="s">
        <v>597</v>
      </c>
      <c r="E265" s="187" t="s">
        <v>718</v>
      </c>
      <c r="F265" s="188" t="s">
        <v>719</v>
      </c>
      <c r="G265" s="189" t="s">
        <v>715</v>
      </c>
      <c r="H265" s="190">
        <v>50</v>
      </c>
      <c r="I265" s="191"/>
      <c r="J265" s="192">
        <f t="shared" si="20"/>
        <v>0</v>
      </c>
      <c r="K265" s="188" t="s">
        <v>167</v>
      </c>
      <c r="L265" s="36"/>
      <c r="M265" s="193" t="s">
        <v>1</v>
      </c>
      <c r="N265" s="194" t="s">
        <v>42</v>
      </c>
      <c r="O265" s="68"/>
      <c r="P265" s="182">
        <f t="shared" si="21"/>
        <v>0</v>
      </c>
      <c r="Q265" s="182">
        <v>0</v>
      </c>
      <c r="R265" s="182">
        <f t="shared" si="22"/>
        <v>0</v>
      </c>
      <c r="S265" s="182">
        <v>0</v>
      </c>
      <c r="T265" s="183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4" t="s">
        <v>84</v>
      </c>
      <c r="AT265" s="184" t="s">
        <v>597</v>
      </c>
      <c r="AU265" s="184" t="s">
        <v>77</v>
      </c>
      <c r="AY265" s="14" t="s">
        <v>168</v>
      </c>
      <c r="BE265" s="185">
        <f t="shared" si="24"/>
        <v>0</v>
      </c>
      <c r="BF265" s="185">
        <f t="shared" si="25"/>
        <v>0</v>
      </c>
      <c r="BG265" s="185">
        <f t="shared" si="26"/>
        <v>0</v>
      </c>
      <c r="BH265" s="185">
        <f t="shared" si="27"/>
        <v>0</v>
      </c>
      <c r="BI265" s="185">
        <f t="shared" si="28"/>
        <v>0</v>
      </c>
      <c r="BJ265" s="14" t="s">
        <v>84</v>
      </c>
      <c r="BK265" s="185">
        <f t="shared" si="29"/>
        <v>0</v>
      </c>
      <c r="BL265" s="14" t="s">
        <v>84</v>
      </c>
      <c r="BM265" s="184" t="s">
        <v>720</v>
      </c>
    </row>
    <row r="266" spans="1:65" s="2" customFormat="1" ht="24.2" customHeight="1">
      <c r="A266" s="31"/>
      <c r="B266" s="32"/>
      <c r="C266" s="186" t="s">
        <v>721</v>
      </c>
      <c r="D266" s="186" t="s">
        <v>597</v>
      </c>
      <c r="E266" s="187" t="s">
        <v>722</v>
      </c>
      <c r="F266" s="188" t="s">
        <v>723</v>
      </c>
      <c r="G266" s="189" t="s">
        <v>715</v>
      </c>
      <c r="H266" s="190">
        <v>50</v>
      </c>
      <c r="I266" s="191"/>
      <c r="J266" s="192">
        <f t="shared" si="20"/>
        <v>0</v>
      </c>
      <c r="K266" s="188" t="s">
        <v>167</v>
      </c>
      <c r="L266" s="36"/>
      <c r="M266" s="193" t="s">
        <v>1</v>
      </c>
      <c r="N266" s="194" t="s">
        <v>42</v>
      </c>
      <c r="O266" s="68"/>
      <c r="P266" s="182">
        <f t="shared" si="21"/>
        <v>0</v>
      </c>
      <c r="Q266" s="182">
        <v>0</v>
      </c>
      <c r="R266" s="182">
        <f t="shared" si="22"/>
        <v>0</v>
      </c>
      <c r="S266" s="182">
        <v>0</v>
      </c>
      <c r="T266" s="183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4" t="s">
        <v>84</v>
      </c>
      <c r="AT266" s="184" t="s">
        <v>597</v>
      </c>
      <c r="AU266" s="184" t="s">
        <v>77</v>
      </c>
      <c r="AY266" s="14" t="s">
        <v>168</v>
      </c>
      <c r="BE266" s="185">
        <f t="shared" si="24"/>
        <v>0</v>
      </c>
      <c r="BF266" s="185">
        <f t="shared" si="25"/>
        <v>0</v>
      </c>
      <c r="BG266" s="185">
        <f t="shared" si="26"/>
        <v>0</v>
      </c>
      <c r="BH266" s="185">
        <f t="shared" si="27"/>
        <v>0</v>
      </c>
      <c r="BI266" s="185">
        <f t="shared" si="28"/>
        <v>0</v>
      </c>
      <c r="BJ266" s="14" t="s">
        <v>84</v>
      </c>
      <c r="BK266" s="185">
        <f t="shared" si="29"/>
        <v>0</v>
      </c>
      <c r="BL266" s="14" t="s">
        <v>84</v>
      </c>
      <c r="BM266" s="184" t="s">
        <v>724</v>
      </c>
    </row>
    <row r="267" spans="1:65" s="2" customFormat="1" ht="24.2" customHeight="1">
      <c r="A267" s="31"/>
      <c r="B267" s="32"/>
      <c r="C267" s="186" t="s">
        <v>725</v>
      </c>
      <c r="D267" s="186" t="s">
        <v>597</v>
      </c>
      <c r="E267" s="187" t="s">
        <v>726</v>
      </c>
      <c r="F267" s="188" t="s">
        <v>727</v>
      </c>
      <c r="G267" s="189" t="s">
        <v>166</v>
      </c>
      <c r="H267" s="190">
        <v>1</v>
      </c>
      <c r="I267" s="191"/>
      <c r="J267" s="192">
        <f t="shared" si="20"/>
        <v>0</v>
      </c>
      <c r="K267" s="188" t="s">
        <v>167</v>
      </c>
      <c r="L267" s="36"/>
      <c r="M267" s="193" t="s">
        <v>1</v>
      </c>
      <c r="N267" s="194" t="s">
        <v>42</v>
      </c>
      <c r="O267" s="68"/>
      <c r="P267" s="182">
        <f t="shared" si="21"/>
        <v>0</v>
      </c>
      <c r="Q267" s="182">
        <v>0</v>
      </c>
      <c r="R267" s="182">
        <f t="shared" si="22"/>
        <v>0</v>
      </c>
      <c r="S267" s="182">
        <v>0</v>
      </c>
      <c r="T267" s="183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4" t="s">
        <v>585</v>
      </c>
      <c r="AT267" s="184" t="s">
        <v>597</v>
      </c>
      <c r="AU267" s="184" t="s">
        <v>77</v>
      </c>
      <c r="AY267" s="14" t="s">
        <v>168</v>
      </c>
      <c r="BE267" s="185">
        <f t="shared" si="24"/>
        <v>0</v>
      </c>
      <c r="BF267" s="185">
        <f t="shared" si="25"/>
        <v>0</v>
      </c>
      <c r="BG267" s="185">
        <f t="shared" si="26"/>
        <v>0</v>
      </c>
      <c r="BH267" s="185">
        <f t="shared" si="27"/>
        <v>0</v>
      </c>
      <c r="BI267" s="185">
        <f t="shared" si="28"/>
        <v>0</v>
      </c>
      <c r="BJ267" s="14" t="s">
        <v>84</v>
      </c>
      <c r="BK267" s="185">
        <f t="shared" si="29"/>
        <v>0</v>
      </c>
      <c r="BL267" s="14" t="s">
        <v>585</v>
      </c>
      <c r="BM267" s="184" t="s">
        <v>728</v>
      </c>
    </row>
    <row r="268" spans="1:65" s="2" customFormat="1" ht="24.2" customHeight="1">
      <c r="A268" s="31"/>
      <c r="B268" s="32"/>
      <c r="C268" s="186" t="s">
        <v>729</v>
      </c>
      <c r="D268" s="186" t="s">
        <v>597</v>
      </c>
      <c r="E268" s="187" t="s">
        <v>730</v>
      </c>
      <c r="F268" s="188" t="s">
        <v>731</v>
      </c>
      <c r="G268" s="189" t="s">
        <v>166</v>
      </c>
      <c r="H268" s="190">
        <v>15</v>
      </c>
      <c r="I268" s="191"/>
      <c r="J268" s="192">
        <f t="shared" si="20"/>
        <v>0</v>
      </c>
      <c r="K268" s="188" t="s">
        <v>167</v>
      </c>
      <c r="L268" s="36"/>
      <c r="M268" s="193" t="s">
        <v>1</v>
      </c>
      <c r="N268" s="194" t="s">
        <v>42</v>
      </c>
      <c r="O268" s="68"/>
      <c r="P268" s="182">
        <f t="shared" si="21"/>
        <v>0</v>
      </c>
      <c r="Q268" s="182">
        <v>0</v>
      </c>
      <c r="R268" s="182">
        <f t="shared" si="22"/>
        <v>0</v>
      </c>
      <c r="S268" s="182">
        <v>0</v>
      </c>
      <c r="T268" s="183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4" t="s">
        <v>84</v>
      </c>
      <c r="AT268" s="184" t="s">
        <v>597</v>
      </c>
      <c r="AU268" s="184" t="s">
        <v>77</v>
      </c>
      <c r="AY268" s="14" t="s">
        <v>168</v>
      </c>
      <c r="BE268" s="185">
        <f t="shared" si="24"/>
        <v>0</v>
      </c>
      <c r="BF268" s="185">
        <f t="shared" si="25"/>
        <v>0</v>
      </c>
      <c r="BG268" s="185">
        <f t="shared" si="26"/>
        <v>0</v>
      </c>
      <c r="BH268" s="185">
        <f t="shared" si="27"/>
        <v>0</v>
      </c>
      <c r="BI268" s="185">
        <f t="shared" si="28"/>
        <v>0</v>
      </c>
      <c r="BJ268" s="14" t="s">
        <v>84</v>
      </c>
      <c r="BK268" s="185">
        <f t="shared" si="29"/>
        <v>0</v>
      </c>
      <c r="BL268" s="14" t="s">
        <v>84</v>
      </c>
      <c r="BM268" s="184" t="s">
        <v>732</v>
      </c>
    </row>
    <row r="269" spans="1:65" s="2" customFormat="1" ht="24.2" customHeight="1">
      <c r="A269" s="31"/>
      <c r="B269" s="32"/>
      <c r="C269" s="186" t="s">
        <v>733</v>
      </c>
      <c r="D269" s="186" t="s">
        <v>597</v>
      </c>
      <c r="E269" s="187" t="s">
        <v>734</v>
      </c>
      <c r="F269" s="188" t="s">
        <v>735</v>
      </c>
      <c r="G269" s="189" t="s">
        <v>166</v>
      </c>
      <c r="H269" s="190">
        <v>2</v>
      </c>
      <c r="I269" s="191"/>
      <c r="J269" s="192">
        <f t="shared" si="20"/>
        <v>0</v>
      </c>
      <c r="K269" s="188" t="s">
        <v>167</v>
      </c>
      <c r="L269" s="36"/>
      <c r="M269" s="193" t="s">
        <v>1</v>
      </c>
      <c r="N269" s="194" t="s">
        <v>42</v>
      </c>
      <c r="O269" s="68"/>
      <c r="P269" s="182">
        <f t="shared" si="21"/>
        <v>0</v>
      </c>
      <c r="Q269" s="182">
        <v>0</v>
      </c>
      <c r="R269" s="182">
        <f t="shared" si="22"/>
        <v>0</v>
      </c>
      <c r="S269" s="182">
        <v>0</v>
      </c>
      <c r="T269" s="183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4" t="s">
        <v>84</v>
      </c>
      <c r="AT269" s="184" t="s">
        <v>597</v>
      </c>
      <c r="AU269" s="184" t="s">
        <v>77</v>
      </c>
      <c r="AY269" s="14" t="s">
        <v>168</v>
      </c>
      <c r="BE269" s="185">
        <f t="shared" si="24"/>
        <v>0</v>
      </c>
      <c r="BF269" s="185">
        <f t="shared" si="25"/>
        <v>0</v>
      </c>
      <c r="BG269" s="185">
        <f t="shared" si="26"/>
        <v>0</v>
      </c>
      <c r="BH269" s="185">
        <f t="shared" si="27"/>
        <v>0</v>
      </c>
      <c r="BI269" s="185">
        <f t="shared" si="28"/>
        <v>0</v>
      </c>
      <c r="BJ269" s="14" t="s">
        <v>84</v>
      </c>
      <c r="BK269" s="185">
        <f t="shared" si="29"/>
        <v>0</v>
      </c>
      <c r="BL269" s="14" t="s">
        <v>84</v>
      </c>
      <c r="BM269" s="184" t="s">
        <v>736</v>
      </c>
    </row>
    <row r="270" spans="1:65" s="2" customFormat="1" ht="14.45" customHeight="1">
      <c r="A270" s="31"/>
      <c r="B270" s="32"/>
      <c r="C270" s="186" t="s">
        <v>737</v>
      </c>
      <c r="D270" s="186" t="s">
        <v>597</v>
      </c>
      <c r="E270" s="187" t="s">
        <v>738</v>
      </c>
      <c r="F270" s="188" t="s">
        <v>739</v>
      </c>
      <c r="G270" s="189" t="s">
        <v>166</v>
      </c>
      <c r="H270" s="190">
        <v>5</v>
      </c>
      <c r="I270" s="191"/>
      <c r="J270" s="192">
        <f t="shared" si="20"/>
        <v>0</v>
      </c>
      <c r="K270" s="188" t="s">
        <v>740</v>
      </c>
      <c r="L270" s="36"/>
      <c r="M270" s="193" t="s">
        <v>1</v>
      </c>
      <c r="N270" s="194" t="s">
        <v>42</v>
      </c>
      <c r="O270" s="68"/>
      <c r="P270" s="182">
        <f t="shared" si="21"/>
        <v>0</v>
      </c>
      <c r="Q270" s="182">
        <v>0</v>
      </c>
      <c r="R270" s="182">
        <f t="shared" si="22"/>
        <v>0</v>
      </c>
      <c r="S270" s="182">
        <v>0</v>
      </c>
      <c r="T270" s="183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4" t="s">
        <v>84</v>
      </c>
      <c r="AT270" s="184" t="s">
        <v>597</v>
      </c>
      <c r="AU270" s="184" t="s">
        <v>77</v>
      </c>
      <c r="AY270" s="14" t="s">
        <v>168</v>
      </c>
      <c r="BE270" s="185">
        <f t="shared" si="24"/>
        <v>0</v>
      </c>
      <c r="BF270" s="185">
        <f t="shared" si="25"/>
        <v>0</v>
      </c>
      <c r="BG270" s="185">
        <f t="shared" si="26"/>
        <v>0</v>
      </c>
      <c r="BH270" s="185">
        <f t="shared" si="27"/>
        <v>0</v>
      </c>
      <c r="BI270" s="185">
        <f t="shared" si="28"/>
        <v>0</v>
      </c>
      <c r="BJ270" s="14" t="s">
        <v>84</v>
      </c>
      <c r="BK270" s="185">
        <f t="shared" si="29"/>
        <v>0</v>
      </c>
      <c r="BL270" s="14" t="s">
        <v>84</v>
      </c>
      <c r="BM270" s="184" t="s">
        <v>741</v>
      </c>
    </row>
    <row r="271" spans="1:65" s="2" customFormat="1" ht="24.2" customHeight="1">
      <c r="A271" s="31"/>
      <c r="B271" s="32"/>
      <c r="C271" s="186" t="s">
        <v>742</v>
      </c>
      <c r="D271" s="186" t="s">
        <v>597</v>
      </c>
      <c r="E271" s="187" t="s">
        <v>743</v>
      </c>
      <c r="F271" s="188" t="s">
        <v>744</v>
      </c>
      <c r="G271" s="189" t="s">
        <v>166</v>
      </c>
      <c r="H271" s="190">
        <v>48</v>
      </c>
      <c r="I271" s="191"/>
      <c r="J271" s="192">
        <f t="shared" si="20"/>
        <v>0</v>
      </c>
      <c r="K271" s="188" t="s">
        <v>167</v>
      </c>
      <c r="L271" s="36"/>
      <c r="M271" s="193" t="s">
        <v>1</v>
      </c>
      <c r="N271" s="194" t="s">
        <v>42</v>
      </c>
      <c r="O271" s="68"/>
      <c r="P271" s="182">
        <f t="shared" si="21"/>
        <v>0</v>
      </c>
      <c r="Q271" s="182">
        <v>0</v>
      </c>
      <c r="R271" s="182">
        <f t="shared" si="22"/>
        <v>0</v>
      </c>
      <c r="S271" s="182">
        <v>0</v>
      </c>
      <c r="T271" s="183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4" t="s">
        <v>84</v>
      </c>
      <c r="AT271" s="184" t="s">
        <v>597</v>
      </c>
      <c r="AU271" s="184" t="s">
        <v>77</v>
      </c>
      <c r="AY271" s="14" t="s">
        <v>168</v>
      </c>
      <c r="BE271" s="185">
        <f t="shared" si="24"/>
        <v>0</v>
      </c>
      <c r="BF271" s="185">
        <f t="shared" si="25"/>
        <v>0</v>
      </c>
      <c r="BG271" s="185">
        <f t="shared" si="26"/>
        <v>0</v>
      </c>
      <c r="BH271" s="185">
        <f t="shared" si="27"/>
        <v>0</v>
      </c>
      <c r="BI271" s="185">
        <f t="shared" si="28"/>
        <v>0</v>
      </c>
      <c r="BJ271" s="14" t="s">
        <v>84</v>
      </c>
      <c r="BK271" s="185">
        <f t="shared" si="29"/>
        <v>0</v>
      </c>
      <c r="BL271" s="14" t="s">
        <v>84</v>
      </c>
      <c r="BM271" s="184" t="s">
        <v>745</v>
      </c>
    </row>
    <row r="272" spans="1:65" s="2" customFormat="1" ht="37.9" customHeight="1">
      <c r="A272" s="31"/>
      <c r="B272" s="32"/>
      <c r="C272" s="186" t="s">
        <v>746</v>
      </c>
      <c r="D272" s="186" t="s">
        <v>597</v>
      </c>
      <c r="E272" s="187" t="s">
        <v>747</v>
      </c>
      <c r="F272" s="188" t="s">
        <v>748</v>
      </c>
      <c r="G272" s="189" t="s">
        <v>212</v>
      </c>
      <c r="H272" s="190">
        <v>6693</v>
      </c>
      <c r="I272" s="191"/>
      <c r="J272" s="192">
        <f t="shared" si="20"/>
        <v>0</v>
      </c>
      <c r="K272" s="188" t="s">
        <v>167</v>
      </c>
      <c r="L272" s="36"/>
      <c r="M272" s="193" t="s">
        <v>1</v>
      </c>
      <c r="N272" s="194" t="s">
        <v>42</v>
      </c>
      <c r="O272" s="68"/>
      <c r="P272" s="182">
        <f t="shared" si="21"/>
        <v>0</v>
      </c>
      <c r="Q272" s="182">
        <v>0</v>
      </c>
      <c r="R272" s="182">
        <f t="shared" si="22"/>
        <v>0</v>
      </c>
      <c r="S272" s="182">
        <v>0</v>
      </c>
      <c r="T272" s="183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4" t="s">
        <v>585</v>
      </c>
      <c r="AT272" s="184" t="s">
        <v>597</v>
      </c>
      <c r="AU272" s="184" t="s">
        <v>77</v>
      </c>
      <c r="AY272" s="14" t="s">
        <v>168</v>
      </c>
      <c r="BE272" s="185">
        <f t="shared" si="24"/>
        <v>0</v>
      </c>
      <c r="BF272" s="185">
        <f t="shared" si="25"/>
        <v>0</v>
      </c>
      <c r="BG272" s="185">
        <f t="shared" si="26"/>
        <v>0</v>
      </c>
      <c r="BH272" s="185">
        <f t="shared" si="27"/>
        <v>0</v>
      </c>
      <c r="BI272" s="185">
        <f t="shared" si="28"/>
        <v>0</v>
      </c>
      <c r="BJ272" s="14" t="s">
        <v>84</v>
      </c>
      <c r="BK272" s="185">
        <f t="shared" si="29"/>
        <v>0</v>
      </c>
      <c r="BL272" s="14" t="s">
        <v>585</v>
      </c>
      <c r="BM272" s="184" t="s">
        <v>749</v>
      </c>
    </row>
    <row r="273" spans="1:65" s="2" customFormat="1" ht="37.9" customHeight="1">
      <c r="A273" s="31"/>
      <c r="B273" s="32"/>
      <c r="C273" s="186" t="s">
        <v>750</v>
      </c>
      <c r="D273" s="186" t="s">
        <v>597</v>
      </c>
      <c r="E273" s="187" t="s">
        <v>751</v>
      </c>
      <c r="F273" s="188" t="s">
        <v>752</v>
      </c>
      <c r="G273" s="189" t="s">
        <v>212</v>
      </c>
      <c r="H273" s="190">
        <v>3692</v>
      </c>
      <c r="I273" s="191"/>
      <c r="J273" s="192">
        <f t="shared" si="20"/>
        <v>0</v>
      </c>
      <c r="K273" s="188" t="s">
        <v>167</v>
      </c>
      <c r="L273" s="36"/>
      <c r="M273" s="193" t="s">
        <v>1</v>
      </c>
      <c r="N273" s="194" t="s">
        <v>42</v>
      </c>
      <c r="O273" s="68"/>
      <c r="P273" s="182">
        <f t="shared" si="21"/>
        <v>0</v>
      </c>
      <c r="Q273" s="182">
        <v>0</v>
      </c>
      <c r="R273" s="182">
        <f t="shared" si="22"/>
        <v>0</v>
      </c>
      <c r="S273" s="182">
        <v>0</v>
      </c>
      <c r="T273" s="183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4" t="s">
        <v>585</v>
      </c>
      <c r="AT273" s="184" t="s">
        <v>597</v>
      </c>
      <c r="AU273" s="184" t="s">
        <v>77</v>
      </c>
      <c r="AY273" s="14" t="s">
        <v>168</v>
      </c>
      <c r="BE273" s="185">
        <f t="shared" si="24"/>
        <v>0</v>
      </c>
      <c r="BF273" s="185">
        <f t="shared" si="25"/>
        <v>0</v>
      </c>
      <c r="BG273" s="185">
        <f t="shared" si="26"/>
        <v>0</v>
      </c>
      <c r="BH273" s="185">
        <f t="shared" si="27"/>
        <v>0</v>
      </c>
      <c r="BI273" s="185">
        <f t="shared" si="28"/>
        <v>0</v>
      </c>
      <c r="BJ273" s="14" t="s">
        <v>84</v>
      </c>
      <c r="BK273" s="185">
        <f t="shared" si="29"/>
        <v>0</v>
      </c>
      <c r="BL273" s="14" t="s">
        <v>585</v>
      </c>
      <c r="BM273" s="184" t="s">
        <v>753</v>
      </c>
    </row>
    <row r="274" spans="1:65" s="2" customFormat="1" ht="37.9" customHeight="1">
      <c r="A274" s="31"/>
      <c r="B274" s="32"/>
      <c r="C274" s="186" t="s">
        <v>754</v>
      </c>
      <c r="D274" s="186" t="s">
        <v>597</v>
      </c>
      <c r="E274" s="187" t="s">
        <v>755</v>
      </c>
      <c r="F274" s="188" t="s">
        <v>756</v>
      </c>
      <c r="G274" s="189" t="s">
        <v>212</v>
      </c>
      <c r="H274" s="190">
        <v>2015</v>
      </c>
      <c r="I274" s="191"/>
      <c r="J274" s="192">
        <f t="shared" si="20"/>
        <v>0</v>
      </c>
      <c r="K274" s="188" t="s">
        <v>167</v>
      </c>
      <c r="L274" s="36"/>
      <c r="M274" s="193" t="s">
        <v>1</v>
      </c>
      <c r="N274" s="194" t="s">
        <v>42</v>
      </c>
      <c r="O274" s="68"/>
      <c r="P274" s="182">
        <f t="shared" si="21"/>
        <v>0</v>
      </c>
      <c r="Q274" s="182">
        <v>0</v>
      </c>
      <c r="R274" s="182">
        <f t="shared" si="22"/>
        <v>0</v>
      </c>
      <c r="S274" s="182">
        <v>0</v>
      </c>
      <c r="T274" s="183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4" t="s">
        <v>585</v>
      </c>
      <c r="AT274" s="184" t="s">
        <v>597</v>
      </c>
      <c r="AU274" s="184" t="s">
        <v>77</v>
      </c>
      <c r="AY274" s="14" t="s">
        <v>168</v>
      </c>
      <c r="BE274" s="185">
        <f t="shared" si="24"/>
        <v>0</v>
      </c>
      <c r="BF274" s="185">
        <f t="shared" si="25"/>
        <v>0</v>
      </c>
      <c r="BG274" s="185">
        <f t="shared" si="26"/>
        <v>0</v>
      </c>
      <c r="BH274" s="185">
        <f t="shared" si="27"/>
        <v>0</v>
      </c>
      <c r="BI274" s="185">
        <f t="shared" si="28"/>
        <v>0</v>
      </c>
      <c r="BJ274" s="14" t="s">
        <v>84</v>
      </c>
      <c r="BK274" s="185">
        <f t="shared" si="29"/>
        <v>0</v>
      </c>
      <c r="BL274" s="14" t="s">
        <v>585</v>
      </c>
      <c r="BM274" s="184" t="s">
        <v>757</v>
      </c>
    </row>
    <row r="275" spans="1:65" s="2" customFormat="1" ht="37.9" customHeight="1">
      <c r="A275" s="31"/>
      <c r="B275" s="32"/>
      <c r="C275" s="186" t="s">
        <v>758</v>
      </c>
      <c r="D275" s="186" t="s">
        <v>597</v>
      </c>
      <c r="E275" s="187" t="s">
        <v>759</v>
      </c>
      <c r="F275" s="188" t="s">
        <v>760</v>
      </c>
      <c r="G275" s="189" t="s">
        <v>212</v>
      </c>
      <c r="H275" s="190">
        <v>1147</v>
      </c>
      <c r="I275" s="191"/>
      <c r="J275" s="192">
        <f t="shared" si="20"/>
        <v>0</v>
      </c>
      <c r="K275" s="188" t="s">
        <v>167</v>
      </c>
      <c r="L275" s="36"/>
      <c r="M275" s="193" t="s">
        <v>1</v>
      </c>
      <c r="N275" s="194" t="s">
        <v>42</v>
      </c>
      <c r="O275" s="68"/>
      <c r="P275" s="182">
        <f t="shared" si="21"/>
        <v>0</v>
      </c>
      <c r="Q275" s="182">
        <v>0</v>
      </c>
      <c r="R275" s="182">
        <f t="shared" si="22"/>
        <v>0</v>
      </c>
      <c r="S275" s="182">
        <v>0</v>
      </c>
      <c r="T275" s="183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4" t="s">
        <v>585</v>
      </c>
      <c r="AT275" s="184" t="s">
        <v>597</v>
      </c>
      <c r="AU275" s="184" t="s">
        <v>77</v>
      </c>
      <c r="AY275" s="14" t="s">
        <v>168</v>
      </c>
      <c r="BE275" s="185">
        <f t="shared" si="24"/>
        <v>0</v>
      </c>
      <c r="BF275" s="185">
        <f t="shared" si="25"/>
        <v>0</v>
      </c>
      <c r="BG275" s="185">
        <f t="shared" si="26"/>
        <v>0</v>
      </c>
      <c r="BH275" s="185">
        <f t="shared" si="27"/>
        <v>0</v>
      </c>
      <c r="BI275" s="185">
        <f t="shared" si="28"/>
        <v>0</v>
      </c>
      <c r="BJ275" s="14" t="s">
        <v>84</v>
      </c>
      <c r="BK275" s="185">
        <f t="shared" si="29"/>
        <v>0</v>
      </c>
      <c r="BL275" s="14" t="s">
        <v>585</v>
      </c>
      <c r="BM275" s="184" t="s">
        <v>761</v>
      </c>
    </row>
    <row r="276" spans="1:65" s="2" customFormat="1" ht="24.2" customHeight="1">
      <c r="A276" s="31"/>
      <c r="B276" s="32"/>
      <c r="C276" s="186" t="s">
        <v>762</v>
      </c>
      <c r="D276" s="186" t="s">
        <v>597</v>
      </c>
      <c r="E276" s="187" t="s">
        <v>763</v>
      </c>
      <c r="F276" s="188" t="s">
        <v>764</v>
      </c>
      <c r="G276" s="189" t="s">
        <v>166</v>
      </c>
      <c r="H276" s="190">
        <v>7</v>
      </c>
      <c r="I276" s="191"/>
      <c r="J276" s="192">
        <f t="shared" si="20"/>
        <v>0</v>
      </c>
      <c r="K276" s="188" t="s">
        <v>167</v>
      </c>
      <c r="L276" s="36"/>
      <c r="M276" s="193" t="s">
        <v>1</v>
      </c>
      <c r="N276" s="194" t="s">
        <v>42</v>
      </c>
      <c r="O276" s="68"/>
      <c r="P276" s="182">
        <f t="shared" si="21"/>
        <v>0</v>
      </c>
      <c r="Q276" s="182">
        <v>0</v>
      </c>
      <c r="R276" s="182">
        <f t="shared" si="22"/>
        <v>0</v>
      </c>
      <c r="S276" s="182">
        <v>0</v>
      </c>
      <c r="T276" s="183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4" t="s">
        <v>84</v>
      </c>
      <c r="AT276" s="184" t="s">
        <v>597</v>
      </c>
      <c r="AU276" s="184" t="s">
        <v>77</v>
      </c>
      <c r="AY276" s="14" t="s">
        <v>168</v>
      </c>
      <c r="BE276" s="185">
        <f t="shared" si="24"/>
        <v>0</v>
      </c>
      <c r="BF276" s="185">
        <f t="shared" si="25"/>
        <v>0</v>
      </c>
      <c r="BG276" s="185">
        <f t="shared" si="26"/>
        <v>0</v>
      </c>
      <c r="BH276" s="185">
        <f t="shared" si="27"/>
        <v>0</v>
      </c>
      <c r="BI276" s="185">
        <f t="shared" si="28"/>
        <v>0</v>
      </c>
      <c r="BJ276" s="14" t="s">
        <v>84</v>
      </c>
      <c r="BK276" s="185">
        <f t="shared" si="29"/>
        <v>0</v>
      </c>
      <c r="BL276" s="14" t="s">
        <v>84</v>
      </c>
      <c r="BM276" s="184" t="s">
        <v>765</v>
      </c>
    </row>
    <row r="277" spans="1:65" s="2" customFormat="1" ht="24.2" customHeight="1">
      <c r="A277" s="31"/>
      <c r="B277" s="32"/>
      <c r="C277" s="186" t="s">
        <v>766</v>
      </c>
      <c r="D277" s="186" t="s">
        <v>597</v>
      </c>
      <c r="E277" s="187" t="s">
        <v>767</v>
      </c>
      <c r="F277" s="188" t="s">
        <v>768</v>
      </c>
      <c r="G277" s="189" t="s">
        <v>166</v>
      </c>
      <c r="H277" s="190">
        <v>3</v>
      </c>
      <c r="I277" s="191"/>
      <c r="J277" s="192">
        <f t="shared" si="20"/>
        <v>0</v>
      </c>
      <c r="K277" s="188" t="s">
        <v>167</v>
      </c>
      <c r="L277" s="36"/>
      <c r="M277" s="193" t="s">
        <v>1</v>
      </c>
      <c r="N277" s="194" t="s">
        <v>42</v>
      </c>
      <c r="O277" s="68"/>
      <c r="P277" s="182">
        <f t="shared" si="21"/>
        <v>0</v>
      </c>
      <c r="Q277" s="182">
        <v>0</v>
      </c>
      <c r="R277" s="182">
        <f t="shared" si="22"/>
        <v>0</v>
      </c>
      <c r="S277" s="182">
        <v>0</v>
      </c>
      <c r="T277" s="183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4" t="s">
        <v>84</v>
      </c>
      <c r="AT277" s="184" t="s">
        <v>597</v>
      </c>
      <c r="AU277" s="184" t="s">
        <v>77</v>
      </c>
      <c r="AY277" s="14" t="s">
        <v>168</v>
      </c>
      <c r="BE277" s="185">
        <f t="shared" si="24"/>
        <v>0</v>
      </c>
      <c r="BF277" s="185">
        <f t="shared" si="25"/>
        <v>0</v>
      </c>
      <c r="BG277" s="185">
        <f t="shared" si="26"/>
        <v>0</v>
      </c>
      <c r="BH277" s="185">
        <f t="shared" si="27"/>
        <v>0</v>
      </c>
      <c r="BI277" s="185">
        <f t="shared" si="28"/>
        <v>0</v>
      </c>
      <c r="BJ277" s="14" t="s">
        <v>84</v>
      </c>
      <c r="BK277" s="185">
        <f t="shared" si="29"/>
        <v>0</v>
      </c>
      <c r="BL277" s="14" t="s">
        <v>84</v>
      </c>
      <c r="BM277" s="184" t="s">
        <v>769</v>
      </c>
    </row>
    <row r="278" spans="1:65" s="2" customFormat="1" ht="24.2" customHeight="1">
      <c r="A278" s="31"/>
      <c r="B278" s="32"/>
      <c r="C278" s="186" t="s">
        <v>770</v>
      </c>
      <c r="D278" s="186" t="s">
        <v>597</v>
      </c>
      <c r="E278" s="187" t="s">
        <v>771</v>
      </c>
      <c r="F278" s="188" t="s">
        <v>772</v>
      </c>
      <c r="G278" s="189" t="s">
        <v>166</v>
      </c>
      <c r="H278" s="190">
        <v>2</v>
      </c>
      <c r="I278" s="191"/>
      <c r="J278" s="192">
        <f t="shared" si="20"/>
        <v>0</v>
      </c>
      <c r="K278" s="188" t="s">
        <v>167</v>
      </c>
      <c r="L278" s="36"/>
      <c r="M278" s="193" t="s">
        <v>1</v>
      </c>
      <c r="N278" s="194" t="s">
        <v>42</v>
      </c>
      <c r="O278" s="68"/>
      <c r="P278" s="182">
        <f t="shared" si="21"/>
        <v>0</v>
      </c>
      <c r="Q278" s="182">
        <v>0</v>
      </c>
      <c r="R278" s="182">
        <f t="shared" si="22"/>
        <v>0</v>
      </c>
      <c r="S278" s="182">
        <v>0</v>
      </c>
      <c r="T278" s="183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4" t="s">
        <v>84</v>
      </c>
      <c r="AT278" s="184" t="s">
        <v>597</v>
      </c>
      <c r="AU278" s="184" t="s">
        <v>77</v>
      </c>
      <c r="AY278" s="14" t="s">
        <v>168</v>
      </c>
      <c r="BE278" s="185">
        <f t="shared" si="24"/>
        <v>0</v>
      </c>
      <c r="BF278" s="185">
        <f t="shared" si="25"/>
        <v>0</v>
      </c>
      <c r="BG278" s="185">
        <f t="shared" si="26"/>
        <v>0</v>
      </c>
      <c r="BH278" s="185">
        <f t="shared" si="27"/>
        <v>0</v>
      </c>
      <c r="BI278" s="185">
        <f t="shared" si="28"/>
        <v>0</v>
      </c>
      <c r="BJ278" s="14" t="s">
        <v>84</v>
      </c>
      <c r="BK278" s="185">
        <f t="shared" si="29"/>
        <v>0</v>
      </c>
      <c r="BL278" s="14" t="s">
        <v>84</v>
      </c>
      <c r="BM278" s="184" t="s">
        <v>773</v>
      </c>
    </row>
    <row r="279" spans="1:65" s="2" customFormat="1" ht="24.2" customHeight="1">
      <c r="A279" s="31"/>
      <c r="B279" s="32"/>
      <c r="C279" s="186" t="s">
        <v>774</v>
      </c>
      <c r="D279" s="186" t="s">
        <v>597</v>
      </c>
      <c r="E279" s="187" t="s">
        <v>775</v>
      </c>
      <c r="F279" s="188" t="s">
        <v>776</v>
      </c>
      <c r="G279" s="189" t="s">
        <v>166</v>
      </c>
      <c r="H279" s="190">
        <v>2</v>
      </c>
      <c r="I279" s="191"/>
      <c r="J279" s="192">
        <f t="shared" si="20"/>
        <v>0</v>
      </c>
      <c r="K279" s="188" t="s">
        <v>167</v>
      </c>
      <c r="L279" s="36"/>
      <c r="M279" s="193" t="s">
        <v>1</v>
      </c>
      <c r="N279" s="194" t="s">
        <v>42</v>
      </c>
      <c r="O279" s="68"/>
      <c r="P279" s="182">
        <f t="shared" si="21"/>
        <v>0</v>
      </c>
      <c r="Q279" s="182">
        <v>0</v>
      </c>
      <c r="R279" s="182">
        <f t="shared" si="22"/>
        <v>0</v>
      </c>
      <c r="S279" s="182">
        <v>0</v>
      </c>
      <c r="T279" s="183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4" t="s">
        <v>84</v>
      </c>
      <c r="AT279" s="184" t="s">
        <v>597</v>
      </c>
      <c r="AU279" s="184" t="s">
        <v>77</v>
      </c>
      <c r="AY279" s="14" t="s">
        <v>168</v>
      </c>
      <c r="BE279" s="185">
        <f t="shared" si="24"/>
        <v>0</v>
      </c>
      <c r="BF279" s="185">
        <f t="shared" si="25"/>
        <v>0</v>
      </c>
      <c r="BG279" s="185">
        <f t="shared" si="26"/>
        <v>0</v>
      </c>
      <c r="BH279" s="185">
        <f t="shared" si="27"/>
        <v>0</v>
      </c>
      <c r="BI279" s="185">
        <f t="shared" si="28"/>
        <v>0</v>
      </c>
      <c r="BJ279" s="14" t="s">
        <v>84</v>
      </c>
      <c r="BK279" s="185">
        <f t="shared" si="29"/>
        <v>0</v>
      </c>
      <c r="BL279" s="14" t="s">
        <v>84</v>
      </c>
      <c r="BM279" s="184" t="s">
        <v>777</v>
      </c>
    </row>
    <row r="280" spans="1:65" s="2" customFormat="1" ht="24.2" customHeight="1">
      <c r="A280" s="31"/>
      <c r="B280" s="32"/>
      <c r="C280" s="186" t="s">
        <v>778</v>
      </c>
      <c r="D280" s="186" t="s">
        <v>597</v>
      </c>
      <c r="E280" s="187" t="s">
        <v>779</v>
      </c>
      <c r="F280" s="188" t="s">
        <v>780</v>
      </c>
      <c r="G280" s="189" t="s">
        <v>166</v>
      </c>
      <c r="H280" s="190">
        <v>5</v>
      </c>
      <c r="I280" s="191"/>
      <c r="J280" s="192">
        <f t="shared" si="20"/>
        <v>0</v>
      </c>
      <c r="K280" s="188" t="s">
        <v>167</v>
      </c>
      <c r="L280" s="36"/>
      <c r="M280" s="193" t="s">
        <v>1</v>
      </c>
      <c r="N280" s="194" t="s">
        <v>42</v>
      </c>
      <c r="O280" s="68"/>
      <c r="P280" s="182">
        <f t="shared" si="21"/>
        <v>0</v>
      </c>
      <c r="Q280" s="182">
        <v>0</v>
      </c>
      <c r="R280" s="182">
        <f t="shared" si="22"/>
        <v>0</v>
      </c>
      <c r="S280" s="182">
        <v>0</v>
      </c>
      <c r="T280" s="183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4" t="s">
        <v>84</v>
      </c>
      <c r="AT280" s="184" t="s">
        <v>597</v>
      </c>
      <c r="AU280" s="184" t="s">
        <v>77</v>
      </c>
      <c r="AY280" s="14" t="s">
        <v>168</v>
      </c>
      <c r="BE280" s="185">
        <f t="shared" si="24"/>
        <v>0</v>
      </c>
      <c r="BF280" s="185">
        <f t="shared" si="25"/>
        <v>0</v>
      </c>
      <c r="BG280" s="185">
        <f t="shared" si="26"/>
        <v>0</v>
      </c>
      <c r="BH280" s="185">
        <f t="shared" si="27"/>
        <v>0</v>
      </c>
      <c r="BI280" s="185">
        <f t="shared" si="28"/>
        <v>0</v>
      </c>
      <c r="BJ280" s="14" t="s">
        <v>84</v>
      </c>
      <c r="BK280" s="185">
        <f t="shared" si="29"/>
        <v>0</v>
      </c>
      <c r="BL280" s="14" t="s">
        <v>84</v>
      </c>
      <c r="BM280" s="184" t="s">
        <v>781</v>
      </c>
    </row>
    <row r="281" spans="1:65" s="2" customFormat="1" ht="24.2" customHeight="1">
      <c r="A281" s="31"/>
      <c r="B281" s="32"/>
      <c r="C281" s="186" t="s">
        <v>782</v>
      </c>
      <c r="D281" s="186" t="s">
        <v>597</v>
      </c>
      <c r="E281" s="187" t="s">
        <v>783</v>
      </c>
      <c r="F281" s="188" t="s">
        <v>784</v>
      </c>
      <c r="G281" s="189" t="s">
        <v>212</v>
      </c>
      <c r="H281" s="190">
        <v>270</v>
      </c>
      <c r="I281" s="191"/>
      <c r="J281" s="192">
        <f t="shared" si="20"/>
        <v>0</v>
      </c>
      <c r="K281" s="188" t="s">
        <v>167</v>
      </c>
      <c r="L281" s="36"/>
      <c r="M281" s="193" t="s">
        <v>1</v>
      </c>
      <c r="N281" s="194" t="s">
        <v>42</v>
      </c>
      <c r="O281" s="68"/>
      <c r="P281" s="182">
        <f t="shared" si="21"/>
        <v>0</v>
      </c>
      <c r="Q281" s="182">
        <v>0</v>
      </c>
      <c r="R281" s="182">
        <f t="shared" si="22"/>
        <v>0</v>
      </c>
      <c r="S281" s="182">
        <v>0</v>
      </c>
      <c r="T281" s="183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4" t="s">
        <v>84</v>
      </c>
      <c r="AT281" s="184" t="s">
        <v>597</v>
      </c>
      <c r="AU281" s="184" t="s">
        <v>77</v>
      </c>
      <c r="AY281" s="14" t="s">
        <v>168</v>
      </c>
      <c r="BE281" s="185">
        <f t="shared" si="24"/>
        <v>0</v>
      </c>
      <c r="BF281" s="185">
        <f t="shared" si="25"/>
        <v>0</v>
      </c>
      <c r="BG281" s="185">
        <f t="shared" si="26"/>
        <v>0</v>
      </c>
      <c r="BH281" s="185">
        <f t="shared" si="27"/>
        <v>0</v>
      </c>
      <c r="BI281" s="185">
        <f t="shared" si="28"/>
        <v>0</v>
      </c>
      <c r="BJ281" s="14" t="s">
        <v>84</v>
      </c>
      <c r="BK281" s="185">
        <f t="shared" si="29"/>
        <v>0</v>
      </c>
      <c r="BL281" s="14" t="s">
        <v>84</v>
      </c>
      <c r="BM281" s="184" t="s">
        <v>785</v>
      </c>
    </row>
    <row r="282" spans="1:65" s="2" customFormat="1" ht="24.2" customHeight="1">
      <c r="A282" s="31"/>
      <c r="B282" s="32"/>
      <c r="C282" s="186" t="s">
        <v>786</v>
      </c>
      <c r="D282" s="186" t="s">
        <v>597</v>
      </c>
      <c r="E282" s="187" t="s">
        <v>787</v>
      </c>
      <c r="F282" s="188" t="s">
        <v>788</v>
      </c>
      <c r="G282" s="189" t="s">
        <v>212</v>
      </c>
      <c r="H282" s="190">
        <v>185</v>
      </c>
      <c r="I282" s="191"/>
      <c r="J282" s="192">
        <f t="shared" si="20"/>
        <v>0</v>
      </c>
      <c r="K282" s="188" t="s">
        <v>167</v>
      </c>
      <c r="L282" s="36"/>
      <c r="M282" s="193" t="s">
        <v>1</v>
      </c>
      <c r="N282" s="194" t="s">
        <v>42</v>
      </c>
      <c r="O282" s="68"/>
      <c r="P282" s="182">
        <f t="shared" si="21"/>
        <v>0</v>
      </c>
      <c r="Q282" s="182">
        <v>0</v>
      </c>
      <c r="R282" s="182">
        <f t="shared" si="22"/>
        <v>0</v>
      </c>
      <c r="S282" s="182">
        <v>0</v>
      </c>
      <c r="T282" s="183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4" t="s">
        <v>84</v>
      </c>
      <c r="AT282" s="184" t="s">
        <v>597</v>
      </c>
      <c r="AU282" s="184" t="s">
        <v>77</v>
      </c>
      <c r="AY282" s="14" t="s">
        <v>168</v>
      </c>
      <c r="BE282" s="185">
        <f t="shared" si="24"/>
        <v>0</v>
      </c>
      <c r="BF282" s="185">
        <f t="shared" si="25"/>
        <v>0</v>
      </c>
      <c r="BG282" s="185">
        <f t="shared" si="26"/>
        <v>0</v>
      </c>
      <c r="BH282" s="185">
        <f t="shared" si="27"/>
        <v>0</v>
      </c>
      <c r="BI282" s="185">
        <f t="shared" si="28"/>
        <v>0</v>
      </c>
      <c r="BJ282" s="14" t="s">
        <v>84</v>
      </c>
      <c r="BK282" s="185">
        <f t="shared" si="29"/>
        <v>0</v>
      </c>
      <c r="BL282" s="14" t="s">
        <v>84</v>
      </c>
      <c r="BM282" s="184" t="s">
        <v>789</v>
      </c>
    </row>
    <row r="283" spans="1:65" s="2" customFormat="1" ht="14.45" customHeight="1">
      <c r="A283" s="31"/>
      <c r="B283" s="32"/>
      <c r="C283" s="186" t="s">
        <v>790</v>
      </c>
      <c r="D283" s="186" t="s">
        <v>597</v>
      </c>
      <c r="E283" s="187" t="s">
        <v>791</v>
      </c>
      <c r="F283" s="188" t="s">
        <v>792</v>
      </c>
      <c r="G283" s="189" t="s">
        <v>793</v>
      </c>
      <c r="H283" s="190">
        <v>26</v>
      </c>
      <c r="I283" s="191"/>
      <c r="J283" s="192">
        <f t="shared" si="20"/>
        <v>0</v>
      </c>
      <c r="K283" s="188" t="s">
        <v>740</v>
      </c>
      <c r="L283" s="36"/>
      <c r="M283" s="193" t="s">
        <v>1</v>
      </c>
      <c r="N283" s="194" t="s">
        <v>42</v>
      </c>
      <c r="O283" s="68"/>
      <c r="P283" s="182">
        <f t="shared" si="21"/>
        <v>0</v>
      </c>
      <c r="Q283" s="182">
        <v>1.0000000000000001E-5</v>
      </c>
      <c r="R283" s="182">
        <f t="shared" si="22"/>
        <v>2.6000000000000003E-4</v>
      </c>
      <c r="S283" s="182">
        <v>0</v>
      </c>
      <c r="T283" s="183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4" t="s">
        <v>84</v>
      </c>
      <c r="AT283" s="184" t="s">
        <v>597</v>
      </c>
      <c r="AU283" s="184" t="s">
        <v>77</v>
      </c>
      <c r="AY283" s="14" t="s">
        <v>168</v>
      </c>
      <c r="BE283" s="185">
        <f t="shared" si="24"/>
        <v>0</v>
      </c>
      <c r="BF283" s="185">
        <f t="shared" si="25"/>
        <v>0</v>
      </c>
      <c r="BG283" s="185">
        <f t="shared" si="26"/>
        <v>0</v>
      </c>
      <c r="BH283" s="185">
        <f t="shared" si="27"/>
        <v>0</v>
      </c>
      <c r="BI283" s="185">
        <f t="shared" si="28"/>
        <v>0</v>
      </c>
      <c r="BJ283" s="14" t="s">
        <v>84</v>
      </c>
      <c r="BK283" s="185">
        <f t="shared" si="29"/>
        <v>0</v>
      </c>
      <c r="BL283" s="14" t="s">
        <v>84</v>
      </c>
      <c r="BM283" s="184" t="s">
        <v>794</v>
      </c>
    </row>
    <row r="284" spans="1:65" s="2" customFormat="1" ht="14.45" customHeight="1">
      <c r="A284" s="31"/>
      <c r="B284" s="32"/>
      <c r="C284" s="186" t="s">
        <v>795</v>
      </c>
      <c r="D284" s="186" t="s">
        <v>597</v>
      </c>
      <c r="E284" s="187" t="s">
        <v>796</v>
      </c>
      <c r="F284" s="188" t="s">
        <v>797</v>
      </c>
      <c r="G284" s="189" t="s">
        <v>793</v>
      </c>
      <c r="H284" s="190">
        <v>8</v>
      </c>
      <c r="I284" s="191"/>
      <c r="J284" s="192">
        <f t="shared" si="20"/>
        <v>0</v>
      </c>
      <c r="K284" s="188" t="s">
        <v>740</v>
      </c>
      <c r="L284" s="36"/>
      <c r="M284" s="193" t="s">
        <v>1</v>
      </c>
      <c r="N284" s="194" t="s">
        <v>42</v>
      </c>
      <c r="O284" s="68"/>
      <c r="P284" s="182">
        <f t="shared" si="21"/>
        <v>0</v>
      </c>
      <c r="Q284" s="182">
        <v>1.0000000000000001E-5</v>
      </c>
      <c r="R284" s="182">
        <f t="shared" si="22"/>
        <v>8.0000000000000007E-5</v>
      </c>
      <c r="S284" s="182">
        <v>0</v>
      </c>
      <c r="T284" s="183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4" t="s">
        <v>84</v>
      </c>
      <c r="AT284" s="184" t="s">
        <v>597</v>
      </c>
      <c r="AU284" s="184" t="s">
        <v>77</v>
      </c>
      <c r="AY284" s="14" t="s">
        <v>168</v>
      </c>
      <c r="BE284" s="185">
        <f t="shared" si="24"/>
        <v>0</v>
      </c>
      <c r="BF284" s="185">
        <f t="shared" si="25"/>
        <v>0</v>
      </c>
      <c r="BG284" s="185">
        <f t="shared" si="26"/>
        <v>0</v>
      </c>
      <c r="BH284" s="185">
        <f t="shared" si="27"/>
        <v>0</v>
      </c>
      <c r="BI284" s="185">
        <f t="shared" si="28"/>
        <v>0</v>
      </c>
      <c r="BJ284" s="14" t="s">
        <v>84</v>
      </c>
      <c r="BK284" s="185">
        <f t="shared" si="29"/>
        <v>0</v>
      </c>
      <c r="BL284" s="14" t="s">
        <v>84</v>
      </c>
      <c r="BM284" s="184" t="s">
        <v>798</v>
      </c>
    </row>
    <row r="285" spans="1:65" s="2" customFormat="1" ht="14.45" customHeight="1">
      <c r="A285" s="31"/>
      <c r="B285" s="32"/>
      <c r="C285" s="186" t="s">
        <v>799</v>
      </c>
      <c r="D285" s="186" t="s">
        <v>597</v>
      </c>
      <c r="E285" s="187" t="s">
        <v>800</v>
      </c>
      <c r="F285" s="188" t="s">
        <v>801</v>
      </c>
      <c r="G285" s="189" t="s">
        <v>166</v>
      </c>
      <c r="H285" s="190">
        <v>4</v>
      </c>
      <c r="I285" s="191"/>
      <c r="J285" s="192">
        <f t="shared" si="20"/>
        <v>0</v>
      </c>
      <c r="K285" s="188" t="s">
        <v>740</v>
      </c>
      <c r="L285" s="36"/>
      <c r="M285" s="193" t="s">
        <v>1</v>
      </c>
      <c r="N285" s="194" t="s">
        <v>42</v>
      </c>
      <c r="O285" s="68"/>
      <c r="P285" s="182">
        <f t="shared" si="21"/>
        <v>0</v>
      </c>
      <c r="Q285" s="182">
        <v>0</v>
      </c>
      <c r="R285" s="182">
        <f t="shared" si="22"/>
        <v>0</v>
      </c>
      <c r="S285" s="182">
        <v>0</v>
      </c>
      <c r="T285" s="183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4" t="s">
        <v>84</v>
      </c>
      <c r="AT285" s="184" t="s">
        <v>597</v>
      </c>
      <c r="AU285" s="184" t="s">
        <v>77</v>
      </c>
      <c r="AY285" s="14" t="s">
        <v>168</v>
      </c>
      <c r="BE285" s="185">
        <f t="shared" si="24"/>
        <v>0</v>
      </c>
      <c r="BF285" s="185">
        <f t="shared" si="25"/>
        <v>0</v>
      </c>
      <c r="BG285" s="185">
        <f t="shared" si="26"/>
        <v>0</v>
      </c>
      <c r="BH285" s="185">
        <f t="shared" si="27"/>
        <v>0</v>
      </c>
      <c r="BI285" s="185">
        <f t="shared" si="28"/>
        <v>0</v>
      </c>
      <c r="BJ285" s="14" t="s">
        <v>84</v>
      </c>
      <c r="BK285" s="185">
        <f t="shared" si="29"/>
        <v>0</v>
      </c>
      <c r="BL285" s="14" t="s">
        <v>84</v>
      </c>
      <c r="BM285" s="184" t="s">
        <v>802</v>
      </c>
    </row>
    <row r="286" spans="1:65" s="2" customFormat="1" ht="14.45" customHeight="1">
      <c r="A286" s="31"/>
      <c r="B286" s="32"/>
      <c r="C286" s="186" t="s">
        <v>803</v>
      </c>
      <c r="D286" s="186" t="s">
        <v>597</v>
      </c>
      <c r="E286" s="187" t="s">
        <v>804</v>
      </c>
      <c r="F286" s="188" t="s">
        <v>805</v>
      </c>
      <c r="G286" s="189" t="s">
        <v>166</v>
      </c>
      <c r="H286" s="190">
        <v>6</v>
      </c>
      <c r="I286" s="191"/>
      <c r="J286" s="192">
        <f t="shared" si="20"/>
        <v>0</v>
      </c>
      <c r="K286" s="188" t="s">
        <v>740</v>
      </c>
      <c r="L286" s="36"/>
      <c r="M286" s="193" t="s">
        <v>1</v>
      </c>
      <c r="N286" s="194" t="s">
        <v>42</v>
      </c>
      <c r="O286" s="68"/>
      <c r="P286" s="182">
        <f t="shared" si="21"/>
        <v>0</v>
      </c>
      <c r="Q286" s="182">
        <v>0</v>
      </c>
      <c r="R286" s="182">
        <f t="shared" si="22"/>
        <v>0</v>
      </c>
      <c r="S286" s="182">
        <v>0</v>
      </c>
      <c r="T286" s="183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4" t="s">
        <v>84</v>
      </c>
      <c r="AT286" s="184" t="s">
        <v>597</v>
      </c>
      <c r="AU286" s="184" t="s">
        <v>77</v>
      </c>
      <c r="AY286" s="14" t="s">
        <v>168</v>
      </c>
      <c r="BE286" s="185">
        <f t="shared" si="24"/>
        <v>0</v>
      </c>
      <c r="BF286" s="185">
        <f t="shared" si="25"/>
        <v>0</v>
      </c>
      <c r="BG286" s="185">
        <f t="shared" si="26"/>
        <v>0</v>
      </c>
      <c r="BH286" s="185">
        <f t="shared" si="27"/>
        <v>0</v>
      </c>
      <c r="BI286" s="185">
        <f t="shared" si="28"/>
        <v>0</v>
      </c>
      <c r="BJ286" s="14" t="s">
        <v>84</v>
      </c>
      <c r="BK286" s="185">
        <f t="shared" si="29"/>
        <v>0</v>
      </c>
      <c r="BL286" s="14" t="s">
        <v>84</v>
      </c>
      <c r="BM286" s="184" t="s">
        <v>806</v>
      </c>
    </row>
    <row r="287" spans="1:65" s="2" customFormat="1" ht="14.45" customHeight="1">
      <c r="A287" s="31"/>
      <c r="B287" s="32"/>
      <c r="C287" s="186" t="s">
        <v>807</v>
      </c>
      <c r="D287" s="186" t="s">
        <v>597</v>
      </c>
      <c r="E287" s="187" t="s">
        <v>808</v>
      </c>
      <c r="F287" s="188" t="s">
        <v>809</v>
      </c>
      <c r="G287" s="189" t="s">
        <v>166</v>
      </c>
      <c r="H287" s="190">
        <v>78</v>
      </c>
      <c r="I287" s="191"/>
      <c r="J287" s="192">
        <f t="shared" si="20"/>
        <v>0</v>
      </c>
      <c r="K287" s="188" t="s">
        <v>740</v>
      </c>
      <c r="L287" s="36"/>
      <c r="M287" s="193" t="s">
        <v>1</v>
      </c>
      <c r="N287" s="194" t="s">
        <v>42</v>
      </c>
      <c r="O287" s="68"/>
      <c r="P287" s="182">
        <f t="shared" si="21"/>
        <v>0</v>
      </c>
      <c r="Q287" s="182">
        <v>0</v>
      </c>
      <c r="R287" s="182">
        <f t="shared" si="22"/>
        <v>0</v>
      </c>
      <c r="S287" s="182">
        <v>0</v>
      </c>
      <c r="T287" s="183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4" t="s">
        <v>84</v>
      </c>
      <c r="AT287" s="184" t="s">
        <v>597</v>
      </c>
      <c r="AU287" s="184" t="s">
        <v>77</v>
      </c>
      <c r="AY287" s="14" t="s">
        <v>168</v>
      </c>
      <c r="BE287" s="185">
        <f t="shared" si="24"/>
        <v>0</v>
      </c>
      <c r="BF287" s="185">
        <f t="shared" si="25"/>
        <v>0</v>
      </c>
      <c r="BG287" s="185">
        <f t="shared" si="26"/>
        <v>0</v>
      </c>
      <c r="BH287" s="185">
        <f t="shared" si="27"/>
        <v>0</v>
      </c>
      <c r="BI287" s="185">
        <f t="shared" si="28"/>
        <v>0</v>
      </c>
      <c r="BJ287" s="14" t="s">
        <v>84</v>
      </c>
      <c r="BK287" s="185">
        <f t="shared" si="29"/>
        <v>0</v>
      </c>
      <c r="BL287" s="14" t="s">
        <v>84</v>
      </c>
      <c r="BM287" s="184" t="s">
        <v>810</v>
      </c>
    </row>
    <row r="288" spans="1:65" s="2" customFormat="1" ht="24.2" customHeight="1">
      <c r="A288" s="31"/>
      <c r="B288" s="32"/>
      <c r="C288" s="186" t="s">
        <v>811</v>
      </c>
      <c r="D288" s="186" t="s">
        <v>597</v>
      </c>
      <c r="E288" s="187" t="s">
        <v>812</v>
      </c>
      <c r="F288" s="188" t="s">
        <v>813</v>
      </c>
      <c r="G288" s="189" t="s">
        <v>166</v>
      </c>
      <c r="H288" s="190">
        <v>182</v>
      </c>
      <c r="I288" s="191"/>
      <c r="J288" s="192">
        <f t="shared" si="20"/>
        <v>0</v>
      </c>
      <c r="K288" s="188" t="s">
        <v>167</v>
      </c>
      <c r="L288" s="36"/>
      <c r="M288" s="193" t="s">
        <v>1</v>
      </c>
      <c r="N288" s="194" t="s">
        <v>42</v>
      </c>
      <c r="O288" s="68"/>
      <c r="P288" s="182">
        <f t="shared" si="21"/>
        <v>0</v>
      </c>
      <c r="Q288" s="182">
        <v>0</v>
      </c>
      <c r="R288" s="182">
        <f t="shared" si="22"/>
        <v>0</v>
      </c>
      <c r="S288" s="182">
        <v>0</v>
      </c>
      <c r="T288" s="183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4" t="s">
        <v>84</v>
      </c>
      <c r="AT288" s="184" t="s">
        <v>597</v>
      </c>
      <c r="AU288" s="184" t="s">
        <v>77</v>
      </c>
      <c r="AY288" s="14" t="s">
        <v>168</v>
      </c>
      <c r="BE288" s="185">
        <f t="shared" si="24"/>
        <v>0</v>
      </c>
      <c r="BF288" s="185">
        <f t="shared" si="25"/>
        <v>0</v>
      </c>
      <c r="BG288" s="185">
        <f t="shared" si="26"/>
        <v>0</v>
      </c>
      <c r="BH288" s="185">
        <f t="shared" si="27"/>
        <v>0</v>
      </c>
      <c r="BI288" s="185">
        <f t="shared" si="28"/>
        <v>0</v>
      </c>
      <c r="BJ288" s="14" t="s">
        <v>84</v>
      </c>
      <c r="BK288" s="185">
        <f t="shared" si="29"/>
        <v>0</v>
      </c>
      <c r="BL288" s="14" t="s">
        <v>84</v>
      </c>
      <c r="BM288" s="184" t="s">
        <v>814</v>
      </c>
    </row>
    <row r="289" spans="1:65" s="2" customFormat="1" ht="24.2" customHeight="1">
      <c r="A289" s="31"/>
      <c r="B289" s="32"/>
      <c r="C289" s="186" t="s">
        <v>815</v>
      </c>
      <c r="D289" s="186" t="s">
        <v>597</v>
      </c>
      <c r="E289" s="187" t="s">
        <v>816</v>
      </c>
      <c r="F289" s="188" t="s">
        <v>817</v>
      </c>
      <c r="G289" s="189" t="s">
        <v>166</v>
      </c>
      <c r="H289" s="190">
        <v>30</v>
      </c>
      <c r="I289" s="191"/>
      <c r="J289" s="192">
        <f t="shared" si="20"/>
        <v>0</v>
      </c>
      <c r="K289" s="188" t="s">
        <v>740</v>
      </c>
      <c r="L289" s="36"/>
      <c r="M289" s="193" t="s">
        <v>1</v>
      </c>
      <c r="N289" s="194" t="s">
        <v>42</v>
      </c>
      <c r="O289" s="68"/>
      <c r="P289" s="182">
        <f t="shared" si="21"/>
        <v>0</v>
      </c>
      <c r="Q289" s="182">
        <v>0</v>
      </c>
      <c r="R289" s="182">
        <f t="shared" si="22"/>
        <v>0</v>
      </c>
      <c r="S289" s="182">
        <v>0</v>
      </c>
      <c r="T289" s="183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4" t="s">
        <v>585</v>
      </c>
      <c r="AT289" s="184" t="s">
        <v>597</v>
      </c>
      <c r="AU289" s="184" t="s">
        <v>77</v>
      </c>
      <c r="AY289" s="14" t="s">
        <v>168</v>
      </c>
      <c r="BE289" s="185">
        <f t="shared" si="24"/>
        <v>0</v>
      </c>
      <c r="BF289" s="185">
        <f t="shared" si="25"/>
        <v>0</v>
      </c>
      <c r="BG289" s="185">
        <f t="shared" si="26"/>
        <v>0</v>
      </c>
      <c r="BH289" s="185">
        <f t="shared" si="27"/>
        <v>0</v>
      </c>
      <c r="BI289" s="185">
        <f t="shared" si="28"/>
        <v>0</v>
      </c>
      <c r="BJ289" s="14" t="s">
        <v>84</v>
      </c>
      <c r="BK289" s="185">
        <f t="shared" si="29"/>
        <v>0</v>
      </c>
      <c r="BL289" s="14" t="s">
        <v>585</v>
      </c>
      <c r="BM289" s="184" t="s">
        <v>818</v>
      </c>
    </row>
    <row r="290" spans="1:65" s="2" customFormat="1" ht="24.2" customHeight="1">
      <c r="A290" s="31"/>
      <c r="B290" s="32"/>
      <c r="C290" s="186" t="s">
        <v>819</v>
      </c>
      <c r="D290" s="186" t="s">
        <v>597</v>
      </c>
      <c r="E290" s="187" t="s">
        <v>820</v>
      </c>
      <c r="F290" s="188" t="s">
        <v>821</v>
      </c>
      <c r="G290" s="189" t="s">
        <v>166</v>
      </c>
      <c r="H290" s="190">
        <v>14</v>
      </c>
      <c r="I290" s="191"/>
      <c r="J290" s="192">
        <f t="shared" si="20"/>
        <v>0</v>
      </c>
      <c r="K290" s="188" t="s">
        <v>740</v>
      </c>
      <c r="L290" s="36"/>
      <c r="M290" s="193" t="s">
        <v>1</v>
      </c>
      <c r="N290" s="194" t="s">
        <v>42</v>
      </c>
      <c r="O290" s="68"/>
      <c r="P290" s="182">
        <f t="shared" si="21"/>
        <v>0</v>
      </c>
      <c r="Q290" s="182">
        <v>0</v>
      </c>
      <c r="R290" s="182">
        <f t="shared" si="22"/>
        <v>0</v>
      </c>
      <c r="S290" s="182">
        <v>0</v>
      </c>
      <c r="T290" s="183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84" t="s">
        <v>585</v>
      </c>
      <c r="AT290" s="184" t="s">
        <v>597</v>
      </c>
      <c r="AU290" s="184" t="s">
        <v>77</v>
      </c>
      <c r="AY290" s="14" t="s">
        <v>168</v>
      </c>
      <c r="BE290" s="185">
        <f t="shared" si="24"/>
        <v>0</v>
      </c>
      <c r="BF290" s="185">
        <f t="shared" si="25"/>
        <v>0</v>
      </c>
      <c r="BG290" s="185">
        <f t="shared" si="26"/>
        <v>0</v>
      </c>
      <c r="BH290" s="185">
        <f t="shared" si="27"/>
        <v>0</v>
      </c>
      <c r="BI290" s="185">
        <f t="shared" si="28"/>
        <v>0</v>
      </c>
      <c r="BJ290" s="14" t="s">
        <v>84</v>
      </c>
      <c r="BK290" s="185">
        <f t="shared" si="29"/>
        <v>0</v>
      </c>
      <c r="BL290" s="14" t="s">
        <v>585</v>
      </c>
      <c r="BM290" s="184" t="s">
        <v>822</v>
      </c>
    </row>
    <row r="291" spans="1:65" s="2" customFormat="1" ht="24.2" customHeight="1">
      <c r="A291" s="31"/>
      <c r="B291" s="32"/>
      <c r="C291" s="186" t="s">
        <v>823</v>
      </c>
      <c r="D291" s="186" t="s">
        <v>597</v>
      </c>
      <c r="E291" s="187" t="s">
        <v>824</v>
      </c>
      <c r="F291" s="188" t="s">
        <v>825</v>
      </c>
      <c r="G291" s="189" t="s">
        <v>166</v>
      </c>
      <c r="H291" s="190">
        <v>58</v>
      </c>
      <c r="I291" s="191"/>
      <c r="J291" s="192">
        <f t="shared" si="20"/>
        <v>0</v>
      </c>
      <c r="K291" s="188" t="s">
        <v>740</v>
      </c>
      <c r="L291" s="36"/>
      <c r="M291" s="193" t="s">
        <v>1</v>
      </c>
      <c r="N291" s="194" t="s">
        <v>42</v>
      </c>
      <c r="O291" s="68"/>
      <c r="P291" s="182">
        <f t="shared" si="21"/>
        <v>0</v>
      </c>
      <c r="Q291" s="182">
        <v>0</v>
      </c>
      <c r="R291" s="182">
        <f t="shared" si="22"/>
        <v>0</v>
      </c>
      <c r="S291" s="182">
        <v>0</v>
      </c>
      <c r="T291" s="183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4" t="s">
        <v>585</v>
      </c>
      <c r="AT291" s="184" t="s">
        <v>597</v>
      </c>
      <c r="AU291" s="184" t="s">
        <v>77</v>
      </c>
      <c r="AY291" s="14" t="s">
        <v>168</v>
      </c>
      <c r="BE291" s="185">
        <f t="shared" si="24"/>
        <v>0</v>
      </c>
      <c r="BF291" s="185">
        <f t="shared" si="25"/>
        <v>0</v>
      </c>
      <c r="BG291" s="185">
        <f t="shared" si="26"/>
        <v>0</v>
      </c>
      <c r="BH291" s="185">
        <f t="shared" si="27"/>
        <v>0</v>
      </c>
      <c r="BI291" s="185">
        <f t="shared" si="28"/>
        <v>0</v>
      </c>
      <c r="BJ291" s="14" t="s">
        <v>84</v>
      </c>
      <c r="BK291" s="185">
        <f t="shared" si="29"/>
        <v>0</v>
      </c>
      <c r="BL291" s="14" t="s">
        <v>585</v>
      </c>
      <c r="BM291" s="184" t="s">
        <v>826</v>
      </c>
    </row>
    <row r="292" spans="1:65" s="2" customFormat="1" ht="24.2" customHeight="1">
      <c r="A292" s="31"/>
      <c r="B292" s="32"/>
      <c r="C292" s="186" t="s">
        <v>827</v>
      </c>
      <c r="D292" s="186" t="s">
        <v>597</v>
      </c>
      <c r="E292" s="187" t="s">
        <v>828</v>
      </c>
      <c r="F292" s="188" t="s">
        <v>829</v>
      </c>
      <c r="G292" s="189" t="s">
        <v>166</v>
      </c>
      <c r="H292" s="190">
        <v>22</v>
      </c>
      <c r="I292" s="191"/>
      <c r="J292" s="192">
        <f t="shared" si="20"/>
        <v>0</v>
      </c>
      <c r="K292" s="188" t="s">
        <v>740</v>
      </c>
      <c r="L292" s="36"/>
      <c r="M292" s="193" t="s">
        <v>1</v>
      </c>
      <c r="N292" s="194" t="s">
        <v>42</v>
      </c>
      <c r="O292" s="68"/>
      <c r="P292" s="182">
        <f t="shared" si="21"/>
        <v>0</v>
      </c>
      <c r="Q292" s="182">
        <v>0</v>
      </c>
      <c r="R292" s="182">
        <f t="shared" si="22"/>
        <v>0</v>
      </c>
      <c r="S292" s="182">
        <v>0</v>
      </c>
      <c r="T292" s="183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4" t="s">
        <v>585</v>
      </c>
      <c r="AT292" s="184" t="s">
        <v>597</v>
      </c>
      <c r="AU292" s="184" t="s">
        <v>77</v>
      </c>
      <c r="AY292" s="14" t="s">
        <v>168</v>
      </c>
      <c r="BE292" s="185">
        <f t="shared" si="24"/>
        <v>0</v>
      </c>
      <c r="BF292" s="185">
        <f t="shared" si="25"/>
        <v>0</v>
      </c>
      <c r="BG292" s="185">
        <f t="shared" si="26"/>
        <v>0</v>
      </c>
      <c r="BH292" s="185">
        <f t="shared" si="27"/>
        <v>0</v>
      </c>
      <c r="BI292" s="185">
        <f t="shared" si="28"/>
        <v>0</v>
      </c>
      <c r="BJ292" s="14" t="s">
        <v>84</v>
      </c>
      <c r="BK292" s="185">
        <f t="shared" si="29"/>
        <v>0</v>
      </c>
      <c r="BL292" s="14" t="s">
        <v>585</v>
      </c>
      <c r="BM292" s="184" t="s">
        <v>830</v>
      </c>
    </row>
    <row r="293" spans="1:65" s="2" customFormat="1" ht="24.2" customHeight="1">
      <c r="A293" s="31"/>
      <c r="B293" s="32"/>
      <c r="C293" s="186" t="s">
        <v>831</v>
      </c>
      <c r="D293" s="186" t="s">
        <v>597</v>
      </c>
      <c r="E293" s="187" t="s">
        <v>832</v>
      </c>
      <c r="F293" s="188" t="s">
        <v>833</v>
      </c>
      <c r="G293" s="189" t="s">
        <v>166</v>
      </c>
      <c r="H293" s="190">
        <v>10</v>
      </c>
      <c r="I293" s="191"/>
      <c r="J293" s="192">
        <f t="shared" si="20"/>
        <v>0</v>
      </c>
      <c r="K293" s="188" t="s">
        <v>740</v>
      </c>
      <c r="L293" s="36"/>
      <c r="M293" s="193" t="s">
        <v>1</v>
      </c>
      <c r="N293" s="194" t="s">
        <v>42</v>
      </c>
      <c r="O293" s="68"/>
      <c r="P293" s="182">
        <f t="shared" si="21"/>
        <v>0</v>
      </c>
      <c r="Q293" s="182">
        <v>0</v>
      </c>
      <c r="R293" s="182">
        <f t="shared" si="22"/>
        <v>0</v>
      </c>
      <c r="S293" s="182">
        <v>0</v>
      </c>
      <c r="T293" s="183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4" t="s">
        <v>585</v>
      </c>
      <c r="AT293" s="184" t="s">
        <v>597</v>
      </c>
      <c r="AU293" s="184" t="s">
        <v>77</v>
      </c>
      <c r="AY293" s="14" t="s">
        <v>168</v>
      </c>
      <c r="BE293" s="185">
        <f t="shared" si="24"/>
        <v>0</v>
      </c>
      <c r="BF293" s="185">
        <f t="shared" si="25"/>
        <v>0</v>
      </c>
      <c r="BG293" s="185">
        <f t="shared" si="26"/>
        <v>0</v>
      </c>
      <c r="BH293" s="185">
        <f t="shared" si="27"/>
        <v>0</v>
      </c>
      <c r="BI293" s="185">
        <f t="shared" si="28"/>
        <v>0</v>
      </c>
      <c r="BJ293" s="14" t="s">
        <v>84</v>
      </c>
      <c r="BK293" s="185">
        <f t="shared" si="29"/>
        <v>0</v>
      </c>
      <c r="BL293" s="14" t="s">
        <v>585</v>
      </c>
      <c r="BM293" s="184" t="s">
        <v>834</v>
      </c>
    </row>
    <row r="294" spans="1:65" s="2" customFormat="1" ht="24.2" customHeight="1">
      <c r="A294" s="31"/>
      <c r="B294" s="32"/>
      <c r="C294" s="186" t="s">
        <v>835</v>
      </c>
      <c r="D294" s="186" t="s">
        <v>597</v>
      </c>
      <c r="E294" s="187" t="s">
        <v>836</v>
      </c>
      <c r="F294" s="188" t="s">
        <v>837</v>
      </c>
      <c r="G294" s="189" t="s">
        <v>166</v>
      </c>
      <c r="H294" s="190">
        <v>8</v>
      </c>
      <c r="I294" s="191"/>
      <c r="J294" s="192">
        <f t="shared" si="20"/>
        <v>0</v>
      </c>
      <c r="K294" s="188" t="s">
        <v>740</v>
      </c>
      <c r="L294" s="36"/>
      <c r="M294" s="193" t="s">
        <v>1</v>
      </c>
      <c r="N294" s="194" t="s">
        <v>42</v>
      </c>
      <c r="O294" s="68"/>
      <c r="P294" s="182">
        <f t="shared" si="21"/>
        <v>0</v>
      </c>
      <c r="Q294" s="182">
        <v>0</v>
      </c>
      <c r="R294" s="182">
        <f t="shared" si="22"/>
        <v>0</v>
      </c>
      <c r="S294" s="182">
        <v>0</v>
      </c>
      <c r="T294" s="183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4" t="s">
        <v>585</v>
      </c>
      <c r="AT294" s="184" t="s">
        <v>597</v>
      </c>
      <c r="AU294" s="184" t="s">
        <v>77</v>
      </c>
      <c r="AY294" s="14" t="s">
        <v>168</v>
      </c>
      <c r="BE294" s="185">
        <f t="shared" si="24"/>
        <v>0</v>
      </c>
      <c r="BF294" s="185">
        <f t="shared" si="25"/>
        <v>0</v>
      </c>
      <c r="BG294" s="185">
        <f t="shared" si="26"/>
        <v>0</v>
      </c>
      <c r="BH294" s="185">
        <f t="shared" si="27"/>
        <v>0</v>
      </c>
      <c r="BI294" s="185">
        <f t="shared" si="28"/>
        <v>0</v>
      </c>
      <c r="BJ294" s="14" t="s">
        <v>84</v>
      </c>
      <c r="BK294" s="185">
        <f t="shared" si="29"/>
        <v>0</v>
      </c>
      <c r="BL294" s="14" t="s">
        <v>585</v>
      </c>
      <c r="BM294" s="184" t="s">
        <v>838</v>
      </c>
    </row>
    <row r="295" spans="1:65" s="2" customFormat="1" ht="24.2" customHeight="1">
      <c r="A295" s="31"/>
      <c r="B295" s="32"/>
      <c r="C295" s="186" t="s">
        <v>839</v>
      </c>
      <c r="D295" s="186" t="s">
        <v>597</v>
      </c>
      <c r="E295" s="187" t="s">
        <v>840</v>
      </c>
      <c r="F295" s="188" t="s">
        <v>841</v>
      </c>
      <c r="G295" s="189" t="s">
        <v>166</v>
      </c>
      <c r="H295" s="190">
        <v>6</v>
      </c>
      <c r="I295" s="191"/>
      <c r="J295" s="192">
        <f t="shared" si="20"/>
        <v>0</v>
      </c>
      <c r="K295" s="188" t="s">
        <v>740</v>
      </c>
      <c r="L295" s="36"/>
      <c r="M295" s="193" t="s">
        <v>1</v>
      </c>
      <c r="N295" s="194" t="s">
        <v>42</v>
      </c>
      <c r="O295" s="68"/>
      <c r="P295" s="182">
        <f t="shared" si="21"/>
        <v>0</v>
      </c>
      <c r="Q295" s="182">
        <v>0</v>
      </c>
      <c r="R295" s="182">
        <f t="shared" si="22"/>
        <v>0</v>
      </c>
      <c r="S295" s="182">
        <v>0</v>
      </c>
      <c r="T295" s="183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4" t="s">
        <v>585</v>
      </c>
      <c r="AT295" s="184" t="s">
        <v>597</v>
      </c>
      <c r="AU295" s="184" t="s">
        <v>77</v>
      </c>
      <c r="AY295" s="14" t="s">
        <v>168</v>
      </c>
      <c r="BE295" s="185">
        <f t="shared" si="24"/>
        <v>0</v>
      </c>
      <c r="BF295" s="185">
        <f t="shared" si="25"/>
        <v>0</v>
      </c>
      <c r="BG295" s="185">
        <f t="shared" si="26"/>
        <v>0</v>
      </c>
      <c r="BH295" s="185">
        <f t="shared" si="27"/>
        <v>0</v>
      </c>
      <c r="BI295" s="185">
        <f t="shared" si="28"/>
        <v>0</v>
      </c>
      <c r="BJ295" s="14" t="s">
        <v>84</v>
      </c>
      <c r="BK295" s="185">
        <f t="shared" si="29"/>
        <v>0</v>
      </c>
      <c r="BL295" s="14" t="s">
        <v>585</v>
      </c>
      <c r="BM295" s="184" t="s">
        <v>842</v>
      </c>
    </row>
    <row r="296" spans="1:65" s="2" customFormat="1" ht="24.2" customHeight="1">
      <c r="A296" s="31"/>
      <c r="B296" s="32"/>
      <c r="C296" s="186" t="s">
        <v>843</v>
      </c>
      <c r="D296" s="186" t="s">
        <v>597</v>
      </c>
      <c r="E296" s="187" t="s">
        <v>844</v>
      </c>
      <c r="F296" s="188" t="s">
        <v>845</v>
      </c>
      <c r="G296" s="189" t="s">
        <v>166</v>
      </c>
      <c r="H296" s="190">
        <v>4</v>
      </c>
      <c r="I296" s="191"/>
      <c r="J296" s="192">
        <f t="shared" si="20"/>
        <v>0</v>
      </c>
      <c r="K296" s="188" t="s">
        <v>740</v>
      </c>
      <c r="L296" s="36"/>
      <c r="M296" s="193" t="s">
        <v>1</v>
      </c>
      <c r="N296" s="194" t="s">
        <v>42</v>
      </c>
      <c r="O296" s="68"/>
      <c r="P296" s="182">
        <f t="shared" si="21"/>
        <v>0</v>
      </c>
      <c r="Q296" s="182">
        <v>0</v>
      </c>
      <c r="R296" s="182">
        <f t="shared" si="22"/>
        <v>0</v>
      </c>
      <c r="S296" s="182">
        <v>0</v>
      </c>
      <c r="T296" s="183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4" t="s">
        <v>585</v>
      </c>
      <c r="AT296" s="184" t="s">
        <v>597</v>
      </c>
      <c r="AU296" s="184" t="s">
        <v>77</v>
      </c>
      <c r="AY296" s="14" t="s">
        <v>168</v>
      </c>
      <c r="BE296" s="185">
        <f t="shared" si="24"/>
        <v>0</v>
      </c>
      <c r="BF296" s="185">
        <f t="shared" si="25"/>
        <v>0</v>
      </c>
      <c r="BG296" s="185">
        <f t="shared" si="26"/>
        <v>0</v>
      </c>
      <c r="BH296" s="185">
        <f t="shared" si="27"/>
        <v>0</v>
      </c>
      <c r="BI296" s="185">
        <f t="shared" si="28"/>
        <v>0</v>
      </c>
      <c r="BJ296" s="14" t="s">
        <v>84</v>
      </c>
      <c r="BK296" s="185">
        <f t="shared" si="29"/>
        <v>0</v>
      </c>
      <c r="BL296" s="14" t="s">
        <v>585</v>
      </c>
      <c r="BM296" s="184" t="s">
        <v>846</v>
      </c>
    </row>
    <row r="297" spans="1:65" s="2" customFormat="1" ht="24.2" customHeight="1">
      <c r="A297" s="31"/>
      <c r="B297" s="32"/>
      <c r="C297" s="186" t="s">
        <v>847</v>
      </c>
      <c r="D297" s="186" t="s">
        <v>597</v>
      </c>
      <c r="E297" s="187" t="s">
        <v>848</v>
      </c>
      <c r="F297" s="188" t="s">
        <v>849</v>
      </c>
      <c r="G297" s="189" t="s">
        <v>166</v>
      </c>
      <c r="H297" s="190">
        <v>2</v>
      </c>
      <c r="I297" s="191"/>
      <c r="J297" s="192">
        <f t="shared" si="20"/>
        <v>0</v>
      </c>
      <c r="K297" s="188" t="s">
        <v>740</v>
      </c>
      <c r="L297" s="36"/>
      <c r="M297" s="193" t="s">
        <v>1</v>
      </c>
      <c r="N297" s="194" t="s">
        <v>42</v>
      </c>
      <c r="O297" s="68"/>
      <c r="P297" s="182">
        <f t="shared" si="21"/>
        <v>0</v>
      </c>
      <c r="Q297" s="182">
        <v>0</v>
      </c>
      <c r="R297" s="182">
        <f t="shared" si="22"/>
        <v>0</v>
      </c>
      <c r="S297" s="182">
        <v>0</v>
      </c>
      <c r="T297" s="183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4" t="s">
        <v>585</v>
      </c>
      <c r="AT297" s="184" t="s">
        <v>597</v>
      </c>
      <c r="AU297" s="184" t="s">
        <v>77</v>
      </c>
      <c r="AY297" s="14" t="s">
        <v>168</v>
      </c>
      <c r="BE297" s="185">
        <f t="shared" si="24"/>
        <v>0</v>
      </c>
      <c r="BF297" s="185">
        <f t="shared" si="25"/>
        <v>0</v>
      </c>
      <c r="BG297" s="185">
        <f t="shared" si="26"/>
        <v>0</v>
      </c>
      <c r="BH297" s="185">
        <f t="shared" si="27"/>
        <v>0</v>
      </c>
      <c r="BI297" s="185">
        <f t="shared" si="28"/>
        <v>0</v>
      </c>
      <c r="BJ297" s="14" t="s">
        <v>84</v>
      </c>
      <c r="BK297" s="185">
        <f t="shared" si="29"/>
        <v>0</v>
      </c>
      <c r="BL297" s="14" t="s">
        <v>585</v>
      </c>
      <c r="BM297" s="184" t="s">
        <v>850</v>
      </c>
    </row>
    <row r="298" spans="1:65" s="2" customFormat="1" ht="24.2" customHeight="1">
      <c r="A298" s="31"/>
      <c r="B298" s="32"/>
      <c r="C298" s="186" t="s">
        <v>851</v>
      </c>
      <c r="D298" s="186" t="s">
        <v>597</v>
      </c>
      <c r="E298" s="187" t="s">
        <v>852</v>
      </c>
      <c r="F298" s="188" t="s">
        <v>853</v>
      </c>
      <c r="G298" s="189" t="s">
        <v>166</v>
      </c>
      <c r="H298" s="190">
        <v>1</v>
      </c>
      <c r="I298" s="191"/>
      <c r="J298" s="192">
        <f t="shared" si="20"/>
        <v>0</v>
      </c>
      <c r="K298" s="188" t="s">
        <v>167</v>
      </c>
      <c r="L298" s="36"/>
      <c r="M298" s="193" t="s">
        <v>1</v>
      </c>
      <c r="N298" s="194" t="s">
        <v>42</v>
      </c>
      <c r="O298" s="68"/>
      <c r="P298" s="182">
        <f t="shared" si="21"/>
        <v>0</v>
      </c>
      <c r="Q298" s="182">
        <v>0</v>
      </c>
      <c r="R298" s="182">
        <f t="shared" si="22"/>
        <v>0</v>
      </c>
      <c r="S298" s="182">
        <v>0</v>
      </c>
      <c r="T298" s="183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4" t="s">
        <v>84</v>
      </c>
      <c r="AT298" s="184" t="s">
        <v>597</v>
      </c>
      <c r="AU298" s="184" t="s">
        <v>77</v>
      </c>
      <c r="AY298" s="14" t="s">
        <v>168</v>
      </c>
      <c r="BE298" s="185">
        <f t="shared" si="24"/>
        <v>0</v>
      </c>
      <c r="BF298" s="185">
        <f t="shared" si="25"/>
        <v>0</v>
      </c>
      <c r="BG298" s="185">
        <f t="shared" si="26"/>
        <v>0</v>
      </c>
      <c r="BH298" s="185">
        <f t="shared" si="27"/>
        <v>0</v>
      </c>
      <c r="BI298" s="185">
        <f t="shared" si="28"/>
        <v>0</v>
      </c>
      <c r="BJ298" s="14" t="s">
        <v>84</v>
      </c>
      <c r="BK298" s="185">
        <f t="shared" si="29"/>
        <v>0</v>
      </c>
      <c r="BL298" s="14" t="s">
        <v>84</v>
      </c>
      <c r="BM298" s="184" t="s">
        <v>854</v>
      </c>
    </row>
    <row r="299" spans="1:65" s="2" customFormat="1" ht="24.2" customHeight="1">
      <c r="A299" s="31"/>
      <c r="B299" s="32"/>
      <c r="C299" s="186" t="s">
        <v>855</v>
      </c>
      <c r="D299" s="186" t="s">
        <v>597</v>
      </c>
      <c r="E299" s="187" t="s">
        <v>856</v>
      </c>
      <c r="F299" s="188" t="s">
        <v>857</v>
      </c>
      <c r="G299" s="189" t="s">
        <v>166</v>
      </c>
      <c r="H299" s="190">
        <v>11</v>
      </c>
      <c r="I299" s="191"/>
      <c r="J299" s="192">
        <f t="shared" si="20"/>
        <v>0</v>
      </c>
      <c r="K299" s="188" t="s">
        <v>740</v>
      </c>
      <c r="L299" s="36"/>
      <c r="M299" s="193" t="s">
        <v>1</v>
      </c>
      <c r="N299" s="194" t="s">
        <v>42</v>
      </c>
      <c r="O299" s="68"/>
      <c r="P299" s="182">
        <f t="shared" si="21"/>
        <v>0</v>
      </c>
      <c r="Q299" s="182">
        <v>2.1199999999999999E-3</v>
      </c>
      <c r="R299" s="182">
        <f t="shared" si="22"/>
        <v>2.332E-2</v>
      </c>
      <c r="S299" s="182">
        <v>0</v>
      </c>
      <c r="T299" s="183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4" t="s">
        <v>84</v>
      </c>
      <c r="AT299" s="184" t="s">
        <v>597</v>
      </c>
      <c r="AU299" s="184" t="s">
        <v>77</v>
      </c>
      <c r="AY299" s="14" t="s">
        <v>168</v>
      </c>
      <c r="BE299" s="185">
        <f t="shared" si="24"/>
        <v>0</v>
      </c>
      <c r="BF299" s="185">
        <f t="shared" si="25"/>
        <v>0</v>
      </c>
      <c r="BG299" s="185">
        <f t="shared" si="26"/>
        <v>0</v>
      </c>
      <c r="BH299" s="185">
        <f t="shared" si="27"/>
        <v>0</v>
      </c>
      <c r="BI299" s="185">
        <f t="shared" si="28"/>
        <v>0</v>
      </c>
      <c r="BJ299" s="14" t="s">
        <v>84</v>
      </c>
      <c r="BK299" s="185">
        <f t="shared" si="29"/>
        <v>0</v>
      </c>
      <c r="BL299" s="14" t="s">
        <v>84</v>
      </c>
      <c r="BM299" s="184" t="s">
        <v>858</v>
      </c>
    </row>
    <row r="300" spans="1:65" s="2" customFormat="1" ht="24.2" customHeight="1">
      <c r="A300" s="31"/>
      <c r="B300" s="32"/>
      <c r="C300" s="186" t="s">
        <v>859</v>
      </c>
      <c r="D300" s="186" t="s">
        <v>597</v>
      </c>
      <c r="E300" s="187" t="s">
        <v>860</v>
      </c>
      <c r="F300" s="188" t="s">
        <v>861</v>
      </c>
      <c r="G300" s="189" t="s">
        <v>166</v>
      </c>
      <c r="H300" s="190">
        <v>1</v>
      </c>
      <c r="I300" s="191"/>
      <c r="J300" s="192">
        <f t="shared" si="20"/>
        <v>0</v>
      </c>
      <c r="K300" s="188" t="s">
        <v>740</v>
      </c>
      <c r="L300" s="36"/>
      <c r="M300" s="193" t="s">
        <v>1</v>
      </c>
      <c r="N300" s="194" t="s">
        <v>42</v>
      </c>
      <c r="O300" s="68"/>
      <c r="P300" s="182">
        <f t="shared" si="21"/>
        <v>0</v>
      </c>
      <c r="Q300" s="182">
        <v>2.1199999999999999E-3</v>
      </c>
      <c r="R300" s="182">
        <f t="shared" si="22"/>
        <v>2.1199999999999999E-3</v>
      </c>
      <c r="S300" s="182">
        <v>0</v>
      </c>
      <c r="T300" s="183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4" t="s">
        <v>84</v>
      </c>
      <c r="AT300" s="184" t="s">
        <v>597</v>
      </c>
      <c r="AU300" s="184" t="s">
        <v>77</v>
      </c>
      <c r="AY300" s="14" t="s">
        <v>168</v>
      </c>
      <c r="BE300" s="185">
        <f t="shared" si="24"/>
        <v>0</v>
      </c>
      <c r="BF300" s="185">
        <f t="shared" si="25"/>
        <v>0</v>
      </c>
      <c r="BG300" s="185">
        <f t="shared" si="26"/>
        <v>0</v>
      </c>
      <c r="BH300" s="185">
        <f t="shared" si="27"/>
        <v>0</v>
      </c>
      <c r="BI300" s="185">
        <f t="shared" si="28"/>
        <v>0</v>
      </c>
      <c r="BJ300" s="14" t="s">
        <v>84</v>
      </c>
      <c r="BK300" s="185">
        <f t="shared" si="29"/>
        <v>0</v>
      </c>
      <c r="BL300" s="14" t="s">
        <v>84</v>
      </c>
      <c r="BM300" s="184" t="s">
        <v>862</v>
      </c>
    </row>
    <row r="301" spans="1:65" s="2" customFormat="1" ht="24.2" customHeight="1">
      <c r="A301" s="31"/>
      <c r="B301" s="32"/>
      <c r="C301" s="186" t="s">
        <v>863</v>
      </c>
      <c r="D301" s="186" t="s">
        <v>597</v>
      </c>
      <c r="E301" s="187" t="s">
        <v>864</v>
      </c>
      <c r="F301" s="188" t="s">
        <v>865</v>
      </c>
      <c r="G301" s="189" t="s">
        <v>166</v>
      </c>
      <c r="H301" s="190">
        <v>1</v>
      </c>
      <c r="I301" s="191"/>
      <c r="J301" s="192">
        <f t="shared" si="20"/>
        <v>0</v>
      </c>
      <c r="K301" s="188" t="s">
        <v>740</v>
      </c>
      <c r="L301" s="36"/>
      <c r="M301" s="193" t="s">
        <v>1</v>
      </c>
      <c r="N301" s="194" t="s">
        <v>42</v>
      </c>
      <c r="O301" s="68"/>
      <c r="P301" s="182">
        <f t="shared" si="21"/>
        <v>0</v>
      </c>
      <c r="Q301" s="182">
        <v>2.1199999999999999E-3</v>
      </c>
      <c r="R301" s="182">
        <f t="shared" si="22"/>
        <v>2.1199999999999999E-3</v>
      </c>
      <c r="S301" s="182">
        <v>0</v>
      </c>
      <c r="T301" s="183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4" t="s">
        <v>84</v>
      </c>
      <c r="AT301" s="184" t="s">
        <v>597</v>
      </c>
      <c r="AU301" s="184" t="s">
        <v>77</v>
      </c>
      <c r="AY301" s="14" t="s">
        <v>168</v>
      </c>
      <c r="BE301" s="185">
        <f t="shared" si="24"/>
        <v>0</v>
      </c>
      <c r="BF301" s="185">
        <f t="shared" si="25"/>
        <v>0</v>
      </c>
      <c r="BG301" s="185">
        <f t="shared" si="26"/>
        <v>0</v>
      </c>
      <c r="BH301" s="185">
        <f t="shared" si="27"/>
        <v>0</v>
      </c>
      <c r="BI301" s="185">
        <f t="shared" si="28"/>
        <v>0</v>
      </c>
      <c r="BJ301" s="14" t="s">
        <v>84</v>
      </c>
      <c r="BK301" s="185">
        <f t="shared" si="29"/>
        <v>0</v>
      </c>
      <c r="BL301" s="14" t="s">
        <v>84</v>
      </c>
      <c r="BM301" s="184" t="s">
        <v>866</v>
      </c>
    </row>
    <row r="302" spans="1:65" s="2" customFormat="1" ht="24.2" customHeight="1">
      <c r="A302" s="31"/>
      <c r="B302" s="32"/>
      <c r="C302" s="186" t="s">
        <v>867</v>
      </c>
      <c r="D302" s="186" t="s">
        <v>597</v>
      </c>
      <c r="E302" s="187" t="s">
        <v>868</v>
      </c>
      <c r="F302" s="188" t="s">
        <v>869</v>
      </c>
      <c r="G302" s="189" t="s">
        <v>166</v>
      </c>
      <c r="H302" s="190">
        <v>14</v>
      </c>
      <c r="I302" s="191"/>
      <c r="J302" s="192">
        <f t="shared" si="20"/>
        <v>0</v>
      </c>
      <c r="K302" s="188" t="s">
        <v>740</v>
      </c>
      <c r="L302" s="36"/>
      <c r="M302" s="193" t="s">
        <v>1</v>
      </c>
      <c r="N302" s="194" t="s">
        <v>42</v>
      </c>
      <c r="O302" s="68"/>
      <c r="P302" s="182">
        <f t="shared" si="21"/>
        <v>0</v>
      </c>
      <c r="Q302" s="182">
        <v>3.1199999999999999E-3</v>
      </c>
      <c r="R302" s="182">
        <f t="shared" si="22"/>
        <v>4.3679999999999997E-2</v>
      </c>
      <c r="S302" s="182">
        <v>0</v>
      </c>
      <c r="T302" s="183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4" t="s">
        <v>84</v>
      </c>
      <c r="AT302" s="184" t="s">
        <v>597</v>
      </c>
      <c r="AU302" s="184" t="s">
        <v>77</v>
      </c>
      <c r="AY302" s="14" t="s">
        <v>168</v>
      </c>
      <c r="BE302" s="185">
        <f t="shared" si="24"/>
        <v>0</v>
      </c>
      <c r="BF302" s="185">
        <f t="shared" si="25"/>
        <v>0</v>
      </c>
      <c r="BG302" s="185">
        <f t="shared" si="26"/>
        <v>0</v>
      </c>
      <c r="BH302" s="185">
        <f t="shared" si="27"/>
        <v>0</v>
      </c>
      <c r="BI302" s="185">
        <f t="shared" si="28"/>
        <v>0</v>
      </c>
      <c r="BJ302" s="14" t="s">
        <v>84</v>
      </c>
      <c r="BK302" s="185">
        <f t="shared" si="29"/>
        <v>0</v>
      </c>
      <c r="BL302" s="14" t="s">
        <v>84</v>
      </c>
      <c r="BM302" s="184" t="s">
        <v>870</v>
      </c>
    </row>
    <row r="303" spans="1:65" s="2" customFormat="1" ht="24.2" customHeight="1">
      <c r="A303" s="31"/>
      <c r="B303" s="32"/>
      <c r="C303" s="186" t="s">
        <v>871</v>
      </c>
      <c r="D303" s="186" t="s">
        <v>597</v>
      </c>
      <c r="E303" s="187" t="s">
        <v>872</v>
      </c>
      <c r="F303" s="188" t="s">
        <v>873</v>
      </c>
      <c r="G303" s="189" t="s">
        <v>166</v>
      </c>
      <c r="H303" s="190">
        <v>27</v>
      </c>
      <c r="I303" s="191"/>
      <c r="J303" s="192">
        <f t="shared" si="20"/>
        <v>0</v>
      </c>
      <c r="K303" s="188" t="s">
        <v>167</v>
      </c>
      <c r="L303" s="36"/>
      <c r="M303" s="193" t="s">
        <v>1</v>
      </c>
      <c r="N303" s="194" t="s">
        <v>42</v>
      </c>
      <c r="O303" s="68"/>
      <c r="P303" s="182">
        <f t="shared" si="21"/>
        <v>0</v>
      </c>
      <c r="Q303" s="182">
        <v>0</v>
      </c>
      <c r="R303" s="182">
        <f t="shared" si="22"/>
        <v>0</v>
      </c>
      <c r="S303" s="182">
        <v>0</v>
      </c>
      <c r="T303" s="183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4" t="s">
        <v>84</v>
      </c>
      <c r="AT303" s="184" t="s">
        <v>597</v>
      </c>
      <c r="AU303" s="184" t="s">
        <v>77</v>
      </c>
      <c r="AY303" s="14" t="s">
        <v>168</v>
      </c>
      <c r="BE303" s="185">
        <f t="shared" si="24"/>
        <v>0</v>
      </c>
      <c r="BF303" s="185">
        <f t="shared" si="25"/>
        <v>0</v>
      </c>
      <c r="BG303" s="185">
        <f t="shared" si="26"/>
        <v>0</v>
      </c>
      <c r="BH303" s="185">
        <f t="shared" si="27"/>
        <v>0</v>
      </c>
      <c r="BI303" s="185">
        <f t="shared" si="28"/>
        <v>0</v>
      </c>
      <c r="BJ303" s="14" t="s">
        <v>84</v>
      </c>
      <c r="BK303" s="185">
        <f t="shared" si="29"/>
        <v>0</v>
      </c>
      <c r="BL303" s="14" t="s">
        <v>84</v>
      </c>
      <c r="BM303" s="184" t="s">
        <v>874</v>
      </c>
    </row>
    <row r="304" spans="1:65" s="2" customFormat="1" ht="24.2" customHeight="1">
      <c r="A304" s="31"/>
      <c r="B304" s="32"/>
      <c r="C304" s="186" t="s">
        <v>875</v>
      </c>
      <c r="D304" s="186" t="s">
        <v>597</v>
      </c>
      <c r="E304" s="187" t="s">
        <v>876</v>
      </c>
      <c r="F304" s="188" t="s">
        <v>877</v>
      </c>
      <c r="G304" s="189" t="s">
        <v>166</v>
      </c>
      <c r="H304" s="190">
        <v>27</v>
      </c>
      <c r="I304" s="191"/>
      <c r="J304" s="192">
        <f t="shared" si="20"/>
        <v>0</v>
      </c>
      <c r="K304" s="188" t="s">
        <v>167</v>
      </c>
      <c r="L304" s="36"/>
      <c r="M304" s="193" t="s">
        <v>1</v>
      </c>
      <c r="N304" s="194" t="s">
        <v>42</v>
      </c>
      <c r="O304" s="68"/>
      <c r="P304" s="182">
        <f t="shared" si="21"/>
        <v>0</v>
      </c>
      <c r="Q304" s="182">
        <v>0</v>
      </c>
      <c r="R304" s="182">
        <f t="shared" si="22"/>
        <v>0</v>
      </c>
      <c r="S304" s="182">
        <v>0</v>
      </c>
      <c r="T304" s="183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84" t="s">
        <v>84</v>
      </c>
      <c r="AT304" s="184" t="s">
        <v>597</v>
      </c>
      <c r="AU304" s="184" t="s">
        <v>77</v>
      </c>
      <c r="AY304" s="14" t="s">
        <v>168</v>
      </c>
      <c r="BE304" s="185">
        <f t="shared" si="24"/>
        <v>0</v>
      </c>
      <c r="BF304" s="185">
        <f t="shared" si="25"/>
        <v>0</v>
      </c>
      <c r="BG304" s="185">
        <f t="shared" si="26"/>
        <v>0</v>
      </c>
      <c r="BH304" s="185">
        <f t="shared" si="27"/>
        <v>0</v>
      </c>
      <c r="BI304" s="185">
        <f t="shared" si="28"/>
        <v>0</v>
      </c>
      <c r="BJ304" s="14" t="s">
        <v>84</v>
      </c>
      <c r="BK304" s="185">
        <f t="shared" si="29"/>
        <v>0</v>
      </c>
      <c r="BL304" s="14" t="s">
        <v>84</v>
      </c>
      <c r="BM304" s="184" t="s">
        <v>878</v>
      </c>
    </row>
    <row r="305" spans="1:65" s="2" customFormat="1" ht="24.2" customHeight="1">
      <c r="A305" s="31"/>
      <c r="B305" s="32"/>
      <c r="C305" s="186" t="s">
        <v>879</v>
      </c>
      <c r="D305" s="186" t="s">
        <v>597</v>
      </c>
      <c r="E305" s="187" t="s">
        <v>880</v>
      </c>
      <c r="F305" s="188" t="s">
        <v>881</v>
      </c>
      <c r="G305" s="189" t="s">
        <v>166</v>
      </c>
      <c r="H305" s="190">
        <v>27</v>
      </c>
      <c r="I305" s="191"/>
      <c r="J305" s="192">
        <f t="shared" si="20"/>
        <v>0</v>
      </c>
      <c r="K305" s="188" t="s">
        <v>167</v>
      </c>
      <c r="L305" s="36"/>
      <c r="M305" s="193" t="s">
        <v>1</v>
      </c>
      <c r="N305" s="194" t="s">
        <v>42</v>
      </c>
      <c r="O305" s="68"/>
      <c r="P305" s="182">
        <f t="shared" si="21"/>
        <v>0</v>
      </c>
      <c r="Q305" s="182">
        <v>0</v>
      </c>
      <c r="R305" s="182">
        <f t="shared" si="22"/>
        <v>0</v>
      </c>
      <c r="S305" s="182">
        <v>0</v>
      </c>
      <c r="T305" s="183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4" t="s">
        <v>84</v>
      </c>
      <c r="AT305" s="184" t="s">
        <v>597</v>
      </c>
      <c r="AU305" s="184" t="s">
        <v>77</v>
      </c>
      <c r="AY305" s="14" t="s">
        <v>168</v>
      </c>
      <c r="BE305" s="185">
        <f t="shared" si="24"/>
        <v>0</v>
      </c>
      <c r="BF305" s="185">
        <f t="shared" si="25"/>
        <v>0</v>
      </c>
      <c r="BG305" s="185">
        <f t="shared" si="26"/>
        <v>0</v>
      </c>
      <c r="BH305" s="185">
        <f t="shared" si="27"/>
        <v>0</v>
      </c>
      <c r="BI305" s="185">
        <f t="shared" si="28"/>
        <v>0</v>
      </c>
      <c r="BJ305" s="14" t="s">
        <v>84</v>
      </c>
      <c r="BK305" s="185">
        <f t="shared" si="29"/>
        <v>0</v>
      </c>
      <c r="BL305" s="14" t="s">
        <v>84</v>
      </c>
      <c r="BM305" s="184" t="s">
        <v>882</v>
      </c>
    </row>
    <row r="306" spans="1:65" s="2" customFormat="1" ht="24.2" customHeight="1">
      <c r="A306" s="31"/>
      <c r="B306" s="32"/>
      <c r="C306" s="186" t="s">
        <v>883</v>
      </c>
      <c r="D306" s="186" t="s">
        <v>597</v>
      </c>
      <c r="E306" s="187" t="s">
        <v>884</v>
      </c>
      <c r="F306" s="188" t="s">
        <v>885</v>
      </c>
      <c r="G306" s="189" t="s">
        <v>166</v>
      </c>
      <c r="H306" s="190">
        <v>27</v>
      </c>
      <c r="I306" s="191"/>
      <c r="J306" s="192">
        <f t="shared" si="20"/>
        <v>0</v>
      </c>
      <c r="K306" s="188" t="s">
        <v>167</v>
      </c>
      <c r="L306" s="36"/>
      <c r="M306" s="193" t="s">
        <v>1</v>
      </c>
      <c r="N306" s="194" t="s">
        <v>42</v>
      </c>
      <c r="O306" s="68"/>
      <c r="P306" s="182">
        <f t="shared" si="21"/>
        <v>0</v>
      </c>
      <c r="Q306" s="182">
        <v>0</v>
      </c>
      <c r="R306" s="182">
        <f t="shared" si="22"/>
        <v>0</v>
      </c>
      <c r="S306" s="182">
        <v>0</v>
      </c>
      <c r="T306" s="183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4" t="s">
        <v>84</v>
      </c>
      <c r="AT306" s="184" t="s">
        <v>597</v>
      </c>
      <c r="AU306" s="184" t="s">
        <v>77</v>
      </c>
      <c r="AY306" s="14" t="s">
        <v>168</v>
      </c>
      <c r="BE306" s="185">
        <f t="shared" si="24"/>
        <v>0</v>
      </c>
      <c r="BF306" s="185">
        <f t="shared" si="25"/>
        <v>0</v>
      </c>
      <c r="BG306" s="185">
        <f t="shared" si="26"/>
        <v>0</v>
      </c>
      <c r="BH306" s="185">
        <f t="shared" si="27"/>
        <v>0</v>
      </c>
      <c r="BI306" s="185">
        <f t="shared" si="28"/>
        <v>0</v>
      </c>
      <c r="BJ306" s="14" t="s">
        <v>84</v>
      </c>
      <c r="BK306" s="185">
        <f t="shared" si="29"/>
        <v>0</v>
      </c>
      <c r="BL306" s="14" t="s">
        <v>84</v>
      </c>
      <c r="BM306" s="184" t="s">
        <v>886</v>
      </c>
    </row>
    <row r="307" spans="1:65" s="2" customFormat="1" ht="24.2" customHeight="1">
      <c r="A307" s="31"/>
      <c r="B307" s="32"/>
      <c r="C307" s="186" t="s">
        <v>887</v>
      </c>
      <c r="D307" s="186" t="s">
        <v>597</v>
      </c>
      <c r="E307" s="187" t="s">
        <v>888</v>
      </c>
      <c r="F307" s="188" t="s">
        <v>889</v>
      </c>
      <c r="G307" s="189" t="s">
        <v>166</v>
      </c>
      <c r="H307" s="190">
        <v>27</v>
      </c>
      <c r="I307" s="191"/>
      <c r="J307" s="192">
        <f t="shared" si="20"/>
        <v>0</v>
      </c>
      <c r="K307" s="188" t="s">
        <v>167</v>
      </c>
      <c r="L307" s="36"/>
      <c r="M307" s="193" t="s">
        <v>1</v>
      </c>
      <c r="N307" s="194" t="s">
        <v>42</v>
      </c>
      <c r="O307" s="68"/>
      <c r="P307" s="182">
        <f t="shared" si="21"/>
        <v>0</v>
      </c>
      <c r="Q307" s="182">
        <v>0</v>
      </c>
      <c r="R307" s="182">
        <f t="shared" si="22"/>
        <v>0</v>
      </c>
      <c r="S307" s="182">
        <v>0</v>
      </c>
      <c r="T307" s="183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4" t="s">
        <v>84</v>
      </c>
      <c r="AT307" s="184" t="s">
        <v>597</v>
      </c>
      <c r="AU307" s="184" t="s">
        <v>77</v>
      </c>
      <c r="AY307" s="14" t="s">
        <v>168</v>
      </c>
      <c r="BE307" s="185">
        <f t="shared" si="24"/>
        <v>0</v>
      </c>
      <c r="BF307" s="185">
        <f t="shared" si="25"/>
        <v>0</v>
      </c>
      <c r="BG307" s="185">
        <f t="shared" si="26"/>
        <v>0</v>
      </c>
      <c r="BH307" s="185">
        <f t="shared" si="27"/>
        <v>0</v>
      </c>
      <c r="BI307" s="185">
        <f t="shared" si="28"/>
        <v>0</v>
      </c>
      <c r="BJ307" s="14" t="s">
        <v>84</v>
      </c>
      <c r="BK307" s="185">
        <f t="shared" si="29"/>
        <v>0</v>
      </c>
      <c r="BL307" s="14" t="s">
        <v>84</v>
      </c>
      <c r="BM307" s="184" t="s">
        <v>890</v>
      </c>
    </row>
    <row r="308" spans="1:65" s="2" customFormat="1" ht="24.2" customHeight="1">
      <c r="A308" s="31"/>
      <c r="B308" s="32"/>
      <c r="C308" s="186" t="s">
        <v>891</v>
      </c>
      <c r="D308" s="186" t="s">
        <v>597</v>
      </c>
      <c r="E308" s="187" t="s">
        <v>892</v>
      </c>
      <c r="F308" s="188" t="s">
        <v>893</v>
      </c>
      <c r="G308" s="189" t="s">
        <v>166</v>
      </c>
      <c r="H308" s="190">
        <v>7</v>
      </c>
      <c r="I308" s="191"/>
      <c r="J308" s="192">
        <f t="shared" si="20"/>
        <v>0</v>
      </c>
      <c r="K308" s="188" t="s">
        <v>167</v>
      </c>
      <c r="L308" s="36"/>
      <c r="M308" s="193" t="s">
        <v>1</v>
      </c>
      <c r="N308" s="194" t="s">
        <v>42</v>
      </c>
      <c r="O308" s="68"/>
      <c r="P308" s="182">
        <f t="shared" si="21"/>
        <v>0</v>
      </c>
      <c r="Q308" s="182">
        <v>0</v>
      </c>
      <c r="R308" s="182">
        <f t="shared" si="22"/>
        <v>0</v>
      </c>
      <c r="S308" s="182">
        <v>0</v>
      </c>
      <c r="T308" s="183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4" t="s">
        <v>84</v>
      </c>
      <c r="AT308" s="184" t="s">
        <v>597</v>
      </c>
      <c r="AU308" s="184" t="s">
        <v>77</v>
      </c>
      <c r="AY308" s="14" t="s">
        <v>168</v>
      </c>
      <c r="BE308" s="185">
        <f t="shared" si="24"/>
        <v>0</v>
      </c>
      <c r="BF308" s="185">
        <f t="shared" si="25"/>
        <v>0</v>
      </c>
      <c r="BG308" s="185">
        <f t="shared" si="26"/>
        <v>0</v>
      </c>
      <c r="BH308" s="185">
        <f t="shared" si="27"/>
        <v>0</v>
      </c>
      <c r="BI308" s="185">
        <f t="shared" si="28"/>
        <v>0</v>
      </c>
      <c r="BJ308" s="14" t="s">
        <v>84</v>
      </c>
      <c r="BK308" s="185">
        <f t="shared" si="29"/>
        <v>0</v>
      </c>
      <c r="BL308" s="14" t="s">
        <v>84</v>
      </c>
      <c r="BM308" s="184" t="s">
        <v>894</v>
      </c>
    </row>
    <row r="309" spans="1:65" s="2" customFormat="1" ht="24.2" customHeight="1">
      <c r="A309" s="31"/>
      <c r="B309" s="32"/>
      <c r="C309" s="186" t="s">
        <v>895</v>
      </c>
      <c r="D309" s="186" t="s">
        <v>597</v>
      </c>
      <c r="E309" s="187" t="s">
        <v>896</v>
      </c>
      <c r="F309" s="188" t="s">
        <v>897</v>
      </c>
      <c r="G309" s="189" t="s">
        <v>166</v>
      </c>
      <c r="H309" s="190">
        <v>27</v>
      </c>
      <c r="I309" s="191"/>
      <c r="J309" s="192">
        <f t="shared" si="20"/>
        <v>0</v>
      </c>
      <c r="K309" s="188" t="s">
        <v>167</v>
      </c>
      <c r="L309" s="36"/>
      <c r="M309" s="193" t="s">
        <v>1</v>
      </c>
      <c r="N309" s="194" t="s">
        <v>42</v>
      </c>
      <c r="O309" s="68"/>
      <c r="P309" s="182">
        <f t="shared" si="21"/>
        <v>0</v>
      </c>
      <c r="Q309" s="182">
        <v>0</v>
      </c>
      <c r="R309" s="182">
        <f t="shared" si="22"/>
        <v>0</v>
      </c>
      <c r="S309" s="182">
        <v>0</v>
      </c>
      <c r="T309" s="183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4" t="s">
        <v>84</v>
      </c>
      <c r="AT309" s="184" t="s">
        <v>597</v>
      </c>
      <c r="AU309" s="184" t="s">
        <v>77</v>
      </c>
      <c r="AY309" s="14" t="s">
        <v>168</v>
      </c>
      <c r="BE309" s="185">
        <f t="shared" si="24"/>
        <v>0</v>
      </c>
      <c r="BF309" s="185">
        <f t="shared" si="25"/>
        <v>0</v>
      </c>
      <c r="BG309" s="185">
        <f t="shared" si="26"/>
        <v>0</v>
      </c>
      <c r="BH309" s="185">
        <f t="shared" si="27"/>
        <v>0</v>
      </c>
      <c r="BI309" s="185">
        <f t="shared" si="28"/>
        <v>0</v>
      </c>
      <c r="BJ309" s="14" t="s">
        <v>84</v>
      </c>
      <c r="BK309" s="185">
        <f t="shared" si="29"/>
        <v>0</v>
      </c>
      <c r="BL309" s="14" t="s">
        <v>84</v>
      </c>
      <c r="BM309" s="184" t="s">
        <v>898</v>
      </c>
    </row>
    <row r="310" spans="1:65" s="2" customFormat="1" ht="24.2" customHeight="1">
      <c r="A310" s="31"/>
      <c r="B310" s="32"/>
      <c r="C310" s="186" t="s">
        <v>899</v>
      </c>
      <c r="D310" s="186" t="s">
        <v>597</v>
      </c>
      <c r="E310" s="187" t="s">
        <v>900</v>
      </c>
      <c r="F310" s="188" t="s">
        <v>901</v>
      </c>
      <c r="G310" s="189" t="s">
        <v>166</v>
      </c>
      <c r="H310" s="190">
        <v>27</v>
      </c>
      <c r="I310" s="191"/>
      <c r="J310" s="192">
        <f t="shared" si="20"/>
        <v>0</v>
      </c>
      <c r="K310" s="188" t="s">
        <v>740</v>
      </c>
      <c r="L310" s="36"/>
      <c r="M310" s="193" t="s">
        <v>1</v>
      </c>
      <c r="N310" s="194" t="s">
        <v>42</v>
      </c>
      <c r="O310" s="68"/>
      <c r="P310" s="182">
        <f t="shared" si="21"/>
        <v>0</v>
      </c>
      <c r="Q310" s="182">
        <v>0</v>
      </c>
      <c r="R310" s="182">
        <f t="shared" si="22"/>
        <v>0</v>
      </c>
      <c r="S310" s="182">
        <v>0</v>
      </c>
      <c r="T310" s="183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4" t="s">
        <v>84</v>
      </c>
      <c r="AT310" s="184" t="s">
        <v>597</v>
      </c>
      <c r="AU310" s="184" t="s">
        <v>77</v>
      </c>
      <c r="AY310" s="14" t="s">
        <v>168</v>
      </c>
      <c r="BE310" s="185">
        <f t="shared" si="24"/>
        <v>0</v>
      </c>
      <c r="BF310" s="185">
        <f t="shared" si="25"/>
        <v>0</v>
      </c>
      <c r="BG310" s="185">
        <f t="shared" si="26"/>
        <v>0</v>
      </c>
      <c r="BH310" s="185">
        <f t="shared" si="27"/>
        <v>0</v>
      </c>
      <c r="BI310" s="185">
        <f t="shared" si="28"/>
        <v>0</v>
      </c>
      <c r="BJ310" s="14" t="s">
        <v>84</v>
      </c>
      <c r="BK310" s="185">
        <f t="shared" si="29"/>
        <v>0</v>
      </c>
      <c r="BL310" s="14" t="s">
        <v>84</v>
      </c>
      <c r="BM310" s="184" t="s">
        <v>902</v>
      </c>
    </row>
    <row r="311" spans="1:65" s="2" customFormat="1" ht="37.9" customHeight="1">
      <c r="A311" s="31"/>
      <c r="B311" s="32"/>
      <c r="C311" s="186" t="s">
        <v>903</v>
      </c>
      <c r="D311" s="186" t="s">
        <v>597</v>
      </c>
      <c r="E311" s="187" t="s">
        <v>904</v>
      </c>
      <c r="F311" s="188" t="s">
        <v>905</v>
      </c>
      <c r="G311" s="189" t="s">
        <v>166</v>
      </c>
      <c r="H311" s="190">
        <v>15</v>
      </c>
      <c r="I311" s="191"/>
      <c r="J311" s="192">
        <f t="shared" si="20"/>
        <v>0</v>
      </c>
      <c r="K311" s="188" t="s">
        <v>167</v>
      </c>
      <c r="L311" s="36"/>
      <c r="M311" s="193" t="s">
        <v>1</v>
      </c>
      <c r="N311" s="194" t="s">
        <v>42</v>
      </c>
      <c r="O311" s="68"/>
      <c r="P311" s="182">
        <f t="shared" si="21"/>
        <v>0</v>
      </c>
      <c r="Q311" s="182">
        <v>0</v>
      </c>
      <c r="R311" s="182">
        <f t="shared" si="22"/>
        <v>0</v>
      </c>
      <c r="S311" s="182">
        <v>0</v>
      </c>
      <c r="T311" s="183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84" t="s">
        <v>84</v>
      </c>
      <c r="AT311" s="184" t="s">
        <v>597</v>
      </c>
      <c r="AU311" s="184" t="s">
        <v>77</v>
      </c>
      <c r="AY311" s="14" t="s">
        <v>168</v>
      </c>
      <c r="BE311" s="185">
        <f t="shared" si="24"/>
        <v>0</v>
      </c>
      <c r="BF311" s="185">
        <f t="shared" si="25"/>
        <v>0</v>
      </c>
      <c r="BG311" s="185">
        <f t="shared" si="26"/>
        <v>0</v>
      </c>
      <c r="BH311" s="185">
        <f t="shared" si="27"/>
        <v>0</v>
      </c>
      <c r="BI311" s="185">
        <f t="shared" si="28"/>
        <v>0</v>
      </c>
      <c r="BJ311" s="14" t="s">
        <v>84</v>
      </c>
      <c r="BK311" s="185">
        <f t="shared" si="29"/>
        <v>0</v>
      </c>
      <c r="BL311" s="14" t="s">
        <v>84</v>
      </c>
      <c r="BM311" s="184" t="s">
        <v>906</v>
      </c>
    </row>
    <row r="312" spans="1:65" s="2" customFormat="1" ht="24.2" customHeight="1">
      <c r="A312" s="31"/>
      <c r="B312" s="32"/>
      <c r="C312" s="186" t="s">
        <v>907</v>
      </c>
      <c r="D312" s="186" t="s">
        <v>597</v>
      </c>
      <c r="E312" s="187" t="s">
        <v>908</v>
      </c>
      <c r="F312" s="188" t="s">
        <v>909</v>
      </c>
      <c r="G312" s="189" t="s">
        <v>166</v>
      </c>
      <c r="H312" s="190">
        <v>15</v>
      </c>
      <c r="I312" s="191"/>
      <c r="J312" s="192">
        <f t="shared" si="20"/>
        <v>0</v>
      </c>
      <c r="K312" s="188" t="s">
        <v>167</v>
      </c>
      <c r="L312" s="36"/>
      <c r="M312" s="193" t="s">
        <v>1</v>
      </c>
      <c r="N312" s="194" t="s">
        <v>42</v>
      </c>
      <c r="O312" s="68"/>
      <c r="P312" s="182">
        <f t="shared" si="21"/>
        <v>0</v>
      </c>
      <c r="Q312" s="182">
        <v>0</v>
      </c>
      <c r="R312" s="182">
        <f t="shared" si="22"/>
        <v>0</v>
      </c>
      <c r="S312" s="182">
        <v>0</v>
      </c>
      <c r="T312" s="183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4" t="s">
        <v>84</v>
      </c>
      <c r="AT312" s="184" t="s">
        <v>597</v>
      </c>
      <c r="AU312" s="184" t="s">
        <v>77</v>
      </c>
      <c r="AY312" s="14" t="s">
        <v>168</v>
      </c>
      <c r="BE312" s="185">
        <f t="shared" si="24"/>
        <v>0</v>
      </c>
      <c r="BF312" s="185">
        <f t="shared" si="25"/>
        <v>0</v>
      </c>
      <c r="BG312" s="185">
        <f t="shared" si="26"/>
        <v>0</v>
      </c>
      <c r="BH312" s="185">
        <f t="shared" si="27"/>
        <v>0</v>
      </c>
      <c r="BI312" s="185">
        <f t="shared" si="28"/>
        <v>0</v>
      </c>
      <c r="BJ312" s="14" t="s">
        <v>84</v>
      </c>
      <c r="BK312" s="185">
        <f t="shared" si="29"/>
        <v>0</v>
      </c>
      <c r="BL312" s="14" t="s">
        <v>84</v>
      </c>
      <c r="BM312" s="184" t="s">
        <v>910</v>
      </c>
    </row>
    <row r="313" spans="1:65" s="2" customFormat="1" ht="24.2" customHeight="1">
      <c r="A313" s="31"/>
      <c r="B313" s="32"/>
      <c r="C313" s="186" t="s">
        <v>911</v>
      </c>
      <c r="D313" s="186" t="s">
        <v>597</v>
      </c>
      <c r="E313" s="187" t="s">
        <v>912</v>
      </c>
      <c r="F313" s="188" t="s">
        <v>913</v>
      </c>
      <c r="G313" s="189" t="s">
        <v>166</v>
      </c>
      <c r="H313" s="190">
        <v>15</v>
      </c>
      <c r="I313" s="191"/>
      <c r="J313" s="192">
        <f t="shared" si="20"/>
        <v>0</v>
      </c>
      <c r="K313" s="188" t="s">
        <v>167</v>
      </c>
      <c r="L313" s="36"/>
      <c r="M313" s="193" t="s">
        <v>1</v>
      </c>
      <c r="N313" s="194" t="s">
        <v>42</v>
      </c>
      <c r="O313" s="68"/>
      <c r="P313" s="182">
        <f t="shared" si="21"/>
        <v>0</v>
      </c>
      <c r="Q313" s="182">
        <v>0</v>
      </c>
      <c r="R313" s="182">
        <f t="shared" si="22"/>
        <v>0</v>
      </c>
      <c r="S313" s="182">
        <v>0</v>
      </c>
      <c r="T313" s="183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84" t="s">
        <v>84</v>
      </c>
      <c r="AT313" s="184" t="s">
        <v>597</v>
      </c>
      <c r="AU313" s="184" t="s">
        <v>77</v>
      </c>
      <c r="AY313" s="14" t="s">
        <v>168</v>
      </c>
      <c r="BE313" s="185">
        <f t="shared" si="24"/>
        <v>0</v>
      </c>
      <c r="BF313" s="185">
        <f t="shared" si="25"/>
        <v>0</v>
      </c>
      <c r="BG313" s="185">
        <f t="shared" si="26"/>
        <v>0</v>
      </c>
      <c r="BH313" s="185">
        <f t="shared" si="27"/>
        <v>0</v>
      </c>
      <c r="BI313" s="185">
        <f t="shared" si="28"/>
        <v>0</v>
      </c>
      <c r="BJ313" s="14" t="s">
        <v>84</v>
      </c>
      <c r="BK313" s="185">
        <f t="shared" si="29"/>
        <v>0</v>
      </c>
      <c r="BL313" s="14" t="s">
        <v>84</v>
      </c>
      <c r="BM313" s="184" t="s">
        <v>914</v>
      </c>
    </row>
    <row r="314" spans="1:65" s="2" customFormat="1" ht="24.2" customHeight="1">
      <c r="A314" s="31"/>
      <c r="B314" s="32"/>
      <c r="C314" s="186" t="s">
        <v>915</v>
      </c>
      <c r="D314" s="186" t="s">
        <v>597</v>
      </c>
      <c r="E314" s="187" t="s">
        <v>916</v>
      </c>
      <c r="F314" s="188" t="s">
        <v>917</v>
      </c>
      <c r="G314" s="189" t="s">
        <v>166</v>
      </c>
      <c r="H314" s="190">
        <v>15</v>
      </c>
      <c r="I314" s="191"/>
      <c r="J314" s="192">
        <f t="shared" si="20"/>
        <v>0</v>
      </c>
      <c r="K314" s="188" t="s">
        <v>167</v>
      </c>
      <c r="L314" s="36"/>
      <c r="M314" s="193" t="s">
        <v>1</v>
      </c>
      <c r="N314" s="194" t="s">
        <v>42</v>
      </c>
      <c r="O314" s="68"/>
      <c r="P314" s="182">
        <f t="shared" si="21"/>
        <v>0</v>
      </c>
      <c r="Q314" s="182">
        <v>0</v>
      </c>
      <c r="R314" s="182">
        <f t="shared" si="22"/>
        <v>0</v>
      </c>
      <c r="S314" s="182">
        <v>0</v>
      </c>
      <c r="T314" s="183">
        <f t="shared" si="2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84" t="s">
        <v>84</v>
      </c>
      <c r="AT314" s="184" t="s">
        <v>597</v>
      </c>
      <c r="AU314" s="184" t="s">
        <v>77</v>
      </c>
      <c r="AY314" s="14" t="s">
        <v>168</v>
      </c>
      <c r="BE314" s="185">
        <f t="shared" si="24"/>
        <v>0</v>
      </c>
      <c r="BF314" s="185">
        <f t="shared" si="25"/>
        <v>0</v>
      </c>
      <c r="BG314" s="185">
        <f t="shared" si="26"/>
        <v>0</v>
      </c>
      <c r="BH314" s="185">
        <f t="shared" si="27"/>
        <v>0</v>
      </c>
      <c r="BI314" s="185">
        <f t="shared" si="28"/>
        <v>0</v>
      </c>
      <c r="BJ314" s="14" t="s">
        <v>84</v>
      </c>
      <c r="BK314" s="185">
        <f t="shared" si="29"/>
        <v>0</v>
      </c>
      <c r="BL314" s="14" t="s">
        <v>84</v>
      </c>
      <c r="BM314" s="184" t="s">
        <v>918</v>
      </c>
    </row>
    <row r="315" spans="1:65" s="2" customFormat="1" ht="24.2" customHeight="1">
      <c r="A315" s="31"/>
      <c r="B315" s="32"/>
      <c r="C315" s="186" t="s">
        <v>919</v>
      </c>
      <c r="D315" s="186" t="s">
        <v>597</v>
      </c>
      <c r="E315" s="187" t="s">
        <v>920</v>
      </c>
      <c r="F315" s="188" t="s">
        <v>921</v>
      </c>
      <c r="G315" s="189" t="s">
        <v>166</v>
      </c>
      <c r="H315" s="190">
        <v>15</v>
      </c>
      <c r="I315" s="191"/>
      <c r="J315" s="192">
        <f t="shared" si="20"/>
        <v>0</v>
      </c>
      <c r="K315" s="188" t="s">
        <v>167</v>
      </c>
      <c r="L315" s="36"/>
      <c r="M315" s="193" t="s">
        <v>1</v>
      </c>
      <c r="N315" s="194" t="s">
        <v>42</v>
      </c>
      <c r="O315" s="68"/>
      <c r="P315" s="182">
        <f t="shared" si="21"/>
        <v>0</v>
      </c>
      <c r="Q315" s="182">
        <v>0</v>
      </c>
      <c r="R315" s="182">
        <f t="shared" si="22"/>
        <v>0</v>
      </c>
      <c r="S315" s="182">
        <v>0</v>
      </c>
      <c r="T315" s="183">
        <f t="shared" si="2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84" t="s">
        <v>84</v>
      </c>
      <c r="AT315" s="184" t="s">
        <v>597</v>
      </c>
      <c r="AU315" s="184" t="s">
        <v>77</v>
      </c>
      <c r="AY315" s="14" t="s">
        <v>168</v>
      </c>
      <c r="BE315" s="185">
        <f t="shared" si="24"/>
        <v>0</v>
      </c>
      <c r="BF315" s="185">
        <f t="shared" si="25"/>
        <v>0</v>
      </c>
      <c r="BG315" s="185">
        <f t="shared" si="26"/>
        <v>0</v>
      </c>
      <c r="BH315" s="185">
        <f t="shared" si="27"/>
        <v>0</v>
      </c>
      <c r="BI315" s="185">
        <f t="shared" si="28"/>
        <v>0</v>
      </c>
      <c r="BJ315" s="14" t="s">
        <v>84</v>
      </c>
      <c r="BK315" s="185">
        <f t="shared" si="29"/>
        <v>0</v>
      </c>
      <c r="BL315" s="14" t="s">
        <v>84</v>
      </c>
      <c r="BM315" s="184" t="s">
        <v>922</v>
      </c>
    </row>
    <row r="316" spans="1:65" s="2" customFormat="1" ht="24.2" customHeight="1">
      <c r="A316" s="31"/>
      <c r="B316" s="32"/>
      <c r="C316" s="186" t="s">
        <v>923</v>
      </c>
      <c r="D316" s="186" t="s">
        <v>597</v>
      </c>
      <c r="E316" s="187" t="s">
        <v>924</v>
      </c>
      <c r="F316" s="188" t="s">
        <v>925</v>
      </c>
      <c r="G316" s="189" t="s">
        <v>166</v>
      </c>
      <c r="H316" s="190">
        <v>15</v>
      </c>
      <c r="I316" s="191"/>
      <c r="J316" s="192">
        <f t="shared" si="20"/>
        <v>0</v>
      </c>
      <c r="K316" s="188" t="s">
        <v>167</v>
      </c>
      <c r="L316" s="36"/>
      <c r="M316" s="193" t="s">
        <v>1</v>
      </c>
      <c r="N316" s="194" t="s">
        <v>42</v>
      </c>
      <c r="O316" s="68"/>
      <c r="P316" s="182">
        <f t="shared" si="21"/>
        <v>0</v>
      </c>
      <c r="Q316" s="182">
        <v>0</v>
      </c>
      <c r="R316" s="182">
        <f t="shared" si="22"/>
        <v>0</v>
      </c>
      <c r="S316" s="182">
        <v>0</v>
      </c>
      <c r="T316" s="183">
        <f t="shared" si="2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84" t="s">
        <v>84</v>
      </c>
      <c r="AT316" s="184" t="s">
        <v>597</v>
      </c>
      <c r="AU316" s="184" t="s">
        <v>77</v>
      </c>
      <c r="AY316" s="14" t="s">
        <v>168</v>
      </c>
      <c r="BE316" s="185">
        <f t="shared" si="24"/>
        <v>0</v>
      </c>
      <c r="BF316" s="185">
        <f t="shared" si="25"/>
        <v>0</v>
      </c>
      <c r="BG316" s="185">
        <f t="shared" si="26"/>
        <v>0</v>
      </c>
      <c r="BH316" s="185">
        <f t="shared" si="27"/>
        <v>0</v>
      </c>
      <c r="BI316" s="185">
        <f t="shared" si="28"/>
        <v>0</v>
      </c>
      <c r="BJ316" s="14" t="s">
        <v>84</v>
      </c>
      <c r="BK316" s="185">
        <f t="shared" si="29"/>
        <v>0</v>
      </c>
      <c r="BL316" s="14" t="s">
        <v>84</v>
      </c>
      <c r="BM316" s="184" t="s">
        <v>926</v>
      </c>
    </row>
    <row r="317" spans="1:65" s="2" customFormat="1" ht="14.45" customHeight="1">
      <c r="A317" s="31"/>
      <c r="B317" s="32"/>
      <c r="C317" s="186" t="s">
        <v>927</v>
      </c>
      <c r="D317" s="186" t="s">
        <v>597</v>
      </c>
      <c r="E317" s="187" t="s">
        <v>928</v>
      </c>
      <c r="F317" s="188" t="s">
        <v>929</v>
      </c>
      <c r="G317" s="189" t="s">
        <v>166</v>
      </c>
      <c r="H317" s="190">
        <v>8</v>
      </c>
      <c r="I317" s="191"/>
      <c r="J317" s="192">
        <f t="shared" si="20"/>
        <v>0</v>
      </c>
      <c r="K317" s="188" t="s">
        <v>740</v>
      </c>
      <c r="L317" s="36"/>
      <c r="M317" s="193" t="s">
        <v>1</v>
      </c>
      <c r="N317" s="194" t="s">
        <v>42</v>
      </c>
      <c r="O317" s="68"/>
      <c r="P317" s="182">
        <f t="shared" si="21"/>
        <v>0</v>
      </c>
      <c r="Q317" s="182">
        <v>0</v>
      </c>
      <c r="R317" s="182">
        <f t="shared" si="22"/>
        <v>0</v>
      </c>
      <c r="S317" s="182">
        <v>0</v>
      </c>
      <c r="T317" s="183">
        <f t="shared" si="2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84" t="s">
        <v>84</v>
      </c>
      <c r="AT317" s="184" t="s">
        <v>597</v>
      </c>
      <c r="AU317" s="184" t="s">
        <v>77</v>
      </c>
      <c r="AY317" s="14" t="s">
        <v>168</v>
      </c>
      <c r="BE317" s="185">
        <f t="shared" si="24"/>
        <v>0</v>
      </c>
      <c r="BF317" s="185">
        <f t="shared" si="25"/>
        <v>0</v>
      </c>
      <c r="BG317" s="185">
        <f t="shared" si="26"/>
        <v>0</v>
      </c>
      <c r="BH317" s="185">
        <f t="shared" si="27"/>
        <v>0</v>
      </c>
      <c r="BI317" s="185">
        <f t="shared" si="28"/>
        <v>0</v>
      </c>
      <c r="BJ317" s="14" t="s">
        <v>84</v>
      </c>
      <c r="BK317" s="185">
        <f t="shared" si="29"/>
        <v>0</v>
      </c>
      <c r="BL317" s="14" t="s">
        <v>84</v>
      </c>
      <c r="BM317" s="184" t="s">
        <v>930</v>
      </c>
    </row>
    <row r="318" spans="1:65" s="2" customFormat="1" ht="14.45" customHeight="1">
      <c r="A318" s="31"/>
      <c r="B318" s="32"/>
      <c r="C318" s="186" t="s">
        <v>931</v>
      </c>
      <c r="D318" s="186" t="s">
        <v>597</v>
      </c>
      <c r="E318" s="187" t="s">
        <v>932</v>
      </c>
      <c r="F318" s="188" t="s">
        <v>933</v>
      </c>
      <c r="G318" s="189" t="s">
        <v>166</v>
      </c>
      <c r="H318" s="190">
        <v>4</v>
      </c>
      <c r="I318" s="191"/>
      <c r="J318" s="192">
        <f t="shared" si="20"/>
        <v>0</v>
      </c>
      <c r="K318" s="188" t="s">
        <v>740</v>
      </c>
      <c r="L318" s="36"/>
      <c r="M318" s="193" t="s">
        <v>1</v>
      </c>
      <c r="N318" s="194" t="s">
        <v>42</v>
      </c>
      <c r="O318" s="68"/>
      <c r="P318" s="182">
        <f t="shared" si="21"/>
        <v>0</v>
      </c>
      <c r="Q318" s="182">
        <v>0</v>
      </c>
      <c r="R318" s="182">
        <f t="shared" si="22"/>
        <v>0</v>
      </c>
      <c r="S318" s="182">
        <v>0</v>
      </c>
      <c r="T318" s="183">
        <f t="shared" si="2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4" t="s">
        <v>84</v>
      </c>
      <c r="AT318" s="184" t="s">
        <v>597</v>
      </c>
      <c r="AU318" s="184" t="s">
        <v>77</v>
      </c>
      <c r="AY318" s="14" t="s">
        <v>168</v>
      </c>
      <c r="BE318" s="185">
        <f t="shared" si="24"/>
        <v>0</v>
      </c>
      <c r="BF318" s="185">
        <f t="shared" si="25"/>
        <v>0</v>
      </c>
      <c r="BG318" s="185">
        <f t="shared" si="26"/>
        <v>0</v>
      </c>
      <c r="BH318" s="185">
        <f t="shared" si="27"/>
        <v>0</v>
      </c>
      <c r="BI318" s="185">
        <f t="shared" si="28"/>
        <v>0</v>
      </c>
      <c r="BJ318" s="14" t="s">
        <v>84</v>
      </c>
      <c r="BK318" s="185">
        <f t="shared" si="29"/>
        <v>0</v>
      </c>
      <c r="BL318" s="14" t="s">
        <v>84</v>
      </c>
      <c r="BM318" s="184" t="s">
        <v>934</v>
      </c>
    </row>
    <row r="319" spans="1:65" s="2" customFormat="1" ht="24.2" customHeight="1">
      <c r="A319" s="31"/>
      <c r="B319" s="32"/>
      <c r="C319" s="186" t="s">
        <v>935</v>
      </c>
      <c r="D319" s="186" t="s">
        <v>597</v>
      </c>
      <c r="E319" s="187" t="s">
        <v>936</v>
      </c>
      <c r="F319" s="188" t="s">
        <v>937</v>
      </c>
      <c r="G319" s="189" t="s">
        <v>166</v>
      </c>
      <c r="H319" s="190">
        <v>8</v>
      </c>
      <c r="I319" s="191"/>
      <c r="J319" s="192">
        <f t="shared" si="20"/>
        <v>0</v>
      </c>
      <c r="K319" s="188" t="s">
        <v>167</v>
      </c>
      <c r="L319" s="36"/>
      <c r="M319" s="193" t="s">
        <v>1</v>
      </c>
      <c r="N319" s="194" t="s">
        <v>42</v>
      </c>
      <c r="O319" s="68"/>
      <c r="P319" s="182">
        <f t="shared" si="21"/>
        <v>0</v>
      </c>
      <c r="Q319" s="182">
        <v>0</v>
      </c>
      <c r="R319" s="182">
        <f t="shared" si="22"/>
        <v>0</v>
      </c>
      <c r="S319" s="182">
        <v>0</v>
      </c>
      <c r="T319" s="183">
        <f t="shared" si="2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84" t="s">
        <v>84</v>
      </c>
      <c r="AT319" s="184" t="s">
        <v>597</v>
      </c>
      <c r="AU319" s="184" t="s">
        <v>77</v>
      </c>
      <c r="AY319" s="14" t="s">
        <v>168</v>
      </c>
      <c r="BE319" s="185">
        <f t="shared" si="24"/>
        <v>0</v>
      </c>
      <c r="BF319" s="185">
        <f t="shared" si="25"/>
        <v>0</v>
      </c>
      <c r="BG319" s="185">
        <f t="shared" si="26"/>
        <v>0</v>
      </c>
      <c r="BH319" s="185">
        <f t="shared" si="27"/>
        <v>0</v>
      </c>
      <c r="BI319" s="185">
        <f t="shared" si="28"/>
        <v>0</v>
      </c>
      <c r="BJ319" s="14" t="s">
        <v>84</v>
      </c>
      <c r="BK319" s="185">
        <f t="shared" si="29"/>
        <v>0</v>
      </c>
      <c r="BL319" s="14" t="s">
        <v>84</v>
      </c>
      <c r="BM319" s="184" t="s">
        <v>938</v>
      </c>
    </row>
    <row r="320" spans="1:65" s="2" customFormat="1" ht="24.2" customHeight="1">
      <c r="A320" s="31"/>
      <c r="B320" s="32"/>
      <c r="C320" s="186" t="s">
        <v>939</v>
      </c>
      <c r="D320" s="186" t="s">
        <v>597</v>
      </c>
      <c r="E320" s="187" t="s">
        <v>940</v>
      </c>
      <c r="F320" s="188" t="s">
        <v>941</v>
      </c>
      <c r="G320" s="189" t="s">
        <v>166</v>
      </c>
      <c r="H320" s="190">
        <v>1</v>
      </c>
      <c r="I320" s="191"/>
      <c r="J320" s="192">
        <f t="shared" ref="J320:J379" si="30">ROUND(I320*H320,2)</f>
        <v>0</v>
      </c>
      <c r="K320" s="188" t="s">
        <v>740</v>
      </c>
      <c r="L320" s="36"/>
      <c r="M320" s="193" t="s">
        <v>1</v>
      </c>
      <c r="N320" s="194" t="s">
        <v>42</v>
      </c>
      <c r="O320" s="68"/>
      <c r="P320" s="182">
        <f t="shared" ref="P320:P379" si="31">O320*H320</f>
        <v>0</v>
      </c>
      <c r="Q320" s="182">
        <v>0</v>
      </c>
      <c r="R320" s="182">
        <f t="shared" ref="R320:R379" si="32">Q320*H320</f>
        <v>0</v>
      </c>
      <c r="S320" s="182">
        <v>0</v>
      </c>
      <c r="T320" s="183">
        <f t="shared" ref="T320:T379" si="33"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4" t="s">
        <v>84</v>
      </c>
      <c r="AT320" s="184" t="s">
        <v>597</v>
      </c>
      <c r="AU320" s="184" t="s">
        <v>77</v>
      </c>
      <c r="AY320" s="14" t="s">
        <v>168</v>
      </c>
      <c r="BE320" s="185">
        <f t="shared" ref="BE320:BE379" si="34">IF(N320="základní",J320,0)</f>
        <v>0</v>
      </c>
      <c r="BF320" s="185">
        <f t="shared" ref="BF320:BF379" si="35">IF(N320="snížená",J320,0)</f>
        <v>0</v>
      </c>
      <c r="BG320" s="185">
        <f t="shared" ref="BG320:BG379" si="36">IF(N320="zákl. přenesená",J320,0)</f>
        <v>0</v>
      </c>
      <c r="BH320" s="185">
        <f t="shared" ref="BH320:BH379" si="37">IF(N320="sníž. přenesená",J320,0)</f>
        <v>0</v>
      </c>
      <c r="BI320" s="185">
        <f t="shared" ref="BI320:BI379" si="38">IF(N320="nulová",J320,0)</f>
        <v>0</v>
      </c>
      <c r="BJ320" s="14" t="s">
        <v>84</v>
      </c>
      <c r="BK320" s="185">
        <f t="shared" ref="BK320:BK379" si="39">ROUND(I320*H320,2)</f>
        <v>0</v>
      </c>
      <c r="BL320" s="14" t="s">
        <v>84</v>
      </c>
      <c r="BM320" s="184" t="s">
        <v>942</v>
      </c>
    </row>
    <row r="321" spans="1:65" s="2" customFormat="1" ht="14.45" customHeight="1">
      <c r="A321" s="31"/>
      <c r="B321" s="32"/>
      <c r="C321" s="186" t="s">
        <v>943</v>
      </c>
      <c r="D321" s="186" t="s">
        <v>597</v>
      </c>
      <c r="E321" s="187" t="s">
        <v>944</v>
      </c>
      <c r="F321" s="188" t="s">
        <v>945</v>
      </c>
      <c r="G321" s="189" t="s">
        <v>166</v>
      </c>
      <c r="H321" s="190">
        <v>36</v>
      </c>
      <c r="I321" s="191"/>
      <c r="J321" s="192">
        <f t="shared" si="30"/>
        <v>0</v>
      </c>
      <c r="K321" s="188" t="s">
        <v>740</v>
      </c>
      <c r="L321" s="36"/>
      <c r="M321" s="193" t="s">
        <v>1</v>
      </c>
      <c r="N321" s="194" t="s">
        <v>42</v>
      </c>
      <c r="O321" s="68"/>
      <c r="P321" s="182">
        <f t="shared" si="31"/>
        <v>0</v>
      </c>
      <c r="Q321" s="182">
        <v>0</v>
      </c>
      <c r="R321" s="182">
        <f t="shared" si="32"/>
        <v>0</v>
      </c>
      <c r="S321" s="182">
        <v>0</v>
      </c>
      <c r="T321" s="183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84" t="s">
        <v>84</v>
      </c>
      <c r="AT321" s="184" t="s">
        <v>597</v>
      </c>
      <c r="AU321" s="184" t="s">
        <v>77</v>
      </c>
      <c r="AY321" s="14" t="s">
        <v>168</v>
      </c>
      <c r="BE321" s="185">
        <f t="shared" si="34"/>
        <v>0</v>
      </c>
      <c r="BF321" s="185">
        <f t="shared" si="35"/>
        <v>0</v>
      </c>
      <c r="BG321" s="185">
        <f t="shared" si="36"/>
        <v>0</v>
      </c>
      <c r="BH321" s="185">
        <f t="shared" si="37"/>
        <v>0</v>
      </c>
      <c r="BI321" s="185">
        <f t="shared" si="38"/>
        <v>0</v>
      </c>
      <c r="BJ321" s="14" t="s">
        <v>84</v>
      </c>
      <c r="BK321" s="185">
        <f t="shared" si="39"/>
        <v>0</v>
      </c>
      <c r="BL321" s="14" t="s">
        <v>84</v>
      </c>
      <c r="BM321" s="184" t="s">
        <v>946</v>
      </c>
    </row>
    <row r="322" spans="1:65" s="2" customFormat="1" ht="24.2" customHeight="1">
      <c r="A322" s="31"/>
      <c r="B322" s="32"/>
      <c r="C322" s="186" t="s">
        <v>947</v>
      </c>
      <c r="D322" s="186" t="s">
        <v>597</v>
      </c>
      <c r="E322" s="187" t="s">
        <v>948</v>
      </c>
      <c r="F322" s="188" t="s">
        <v>949</v>
      </c>
      <c r="G322" s="189" t="s">
        <v>166</v>
      </c>
      <c r="H322" s="190">
        <v>1</v>
      </c>
      <c r="I322" s="191"/>
      <c r="J322" s="192">
        <f t="shared" si="30"/>
        <v>0</v>
      </c>
      <c r="K322" s="188" t="s">
        <v>167</v>
      </c>
      <c r="L322" s="36"/>
      <c r="M322" s="193" t="s">
        <v>1</v>
      </c>
      <c r="N322" s="194" t="s">
        <v>42</v>
      </c>
      <c r="O322" s="68"/>
      <c r="P322" s="182">
        <f t="shared" si="31"/>
        <v>0</v>
      </c>
      <c r="Q322" s="182">
        <v>0</v>
      </c>
      <c r="R322" s="182">
        <f t="shared" si="32"/>
        <v>0</v>
      </c>
      <c r="S322" s="182">
        <v>0</v>
      </c>
      <c r="T322" s="183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4" t="s">
        <v>84</v>
      </c>
      <c r="AT322" s="184" t="s">
        <v>597</v>
      </c>
      <c r="AU322" s="184" t="s">
        <v>77</v>
      </c>
      <c r="AY322" s="14" t="s">
        <v>168</v>
      </c>
      <c r="BE322" s="185">
        <f t="shared" si="34"/>
        <v>0</v>
      </c>
      <c r="BF322" s="185">
        <f t="shared" si="35"/>
        <v>0</v>
      </c>
      <c r="BG322" s="185">
        <f t="shared" si="36"/>
        <v>0</v>
      </c>
      <c r="BH322" s="185">
        <f t="shared" si="37"/>
        <v>0</v>
      </c>
      <c r="BI322" s="185">
        <f t="shared" si="38"/>
        <v>0</v>
      </c>
      <c r="BJ322" s="14" t="s">
        <v>84</v>
      </c>
      <c r="BK322" s="185">
        <f t="shared" si="39"/>
        <v>0</v>
      </c>
      <c r="BL322" s="14" t="s">
        <v>84</v>
      </c>
      <c r="BM322" s="184" t="s">
        <v>950</v>
      </c>
    </row>
    <row r="323" spans="1:65" s="2" customFormat="1" ht="24.2" customHeight="1">
      <c r="A323" s="31"/>
      <c r="B323" s="32"/>
      <c r="C323" s="186" t="s">
        <v>951</v>
      </c>
      <c r="D323" s="186" t="s">
        <v>597</v>
      </c>
      <c r="E323" s="187" t="s">
        <v>952</v>
      </c>
      <c r="F323" s="188" t="s">
        <v>953</v>
      </c>
      <c r="G323" s="189" t="s">
        <v>166</v>
      </c>
      <c r="H323" s="190">
        <v>41</v>
      </c>
      <c r="I323" s="191"/>
      <c r="J323" s="192">
        <f t="shared" si="30"/>
        <v>0</v>
      </c>
      <c r="K323" s="188" t="s">
        <v>167</v>
      </c>
      <c r="L323" s="36"/>
      <c r="M323" s="193" t="s">
        <v>1</v>
      </c>
      <c r="N323" s="194" t="s">
        <v>42</v>
      </c>
      <c r="O323" s="68"/>
      <c r="P323" s="182">
        <f t="shared" si="31"/>
        <v>0</v>
      </c>
      <c r="Q323" s="182">
        <v>0</v>
      </c>
      <c r="R323" s="182">
        <f t="shared" si="32"/>
        <v>0</v>
      </c>
      <c r="S323" s="182">
        <v>0</v>
      </c>
      <c r="T323" s="183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84" t="s">
        <v>585</v>
      </c>
      <c r="AT323" s="184" t="s">
        <v>597</v>
      </c>
      <c r="AU323" s="184" t="s">
        <v>77</v>
      </c>
      <c r="AY323" s="14" t="s">
        <v>168</v>
      </c>
      <c r="BE323" s="185">
        <f t="shared" si="34"/>
        <v>0</v>
      </c>
      <c r="BF323" s="185">
        <f t="shared" si="35"/>
        <v>0</v>
      </c>
      <c r="BG323" s="185">
        <f t="shared" si="36"/>
        <v>0</v>
      </c>
      <c r="BH323" s="185">
        <f t="shared" si="37"/>
        <v>0</v>
      </c>
      <c r="BI323" s="185">
        <f t="shared" si="38"/>
        <v>0</v>
      </c>
      <c r="BJ323" s="14" t="s">
        <v>84</v>
      </c>
      <c r="BK323" s="185">
        <f t="shared" si="39"/>
        <v>0</v>
      </c>
      <c r="BL323" s="14" t="s">
        <v>585</v>
      </c>
      <c r="BM323" s="184" t="s">
        <v>954</v>
      </c>
    </row>
    <row r="324" spans="1:65" s="2" customFormat="1" ht="14.45" customHeight="1">
      <c r="A324" s="31"/>
      <c r="B324" s="32"/>
      <c r="C324" s="186" t="s">
        <v>955</v>
      </c>
      <c r="D324" s="186" t="s">
        <v>597</v>
      </c>
      <c r="E324" s="187" t="s">
        <v>956</v>
      </c>
      <c r="F324" s="188" t="s">
        <v>957</v>
      </c>
      <c r="G324" s="189" t="s">
        <v>166</v>
      </c>
      <c r="H324" s="190">
        <v>1</v>
      </c>
      <c r="I324" s="191"/>
      <c r="J324" s="192">
        <f t="shared" si="30"/>
        <v>0</v>
      </c>
      <c r="K324" s="188" t="s">
        <v>740</v>
      </c>
      <c r="L324" s="36"/>
      <c r="M324" s="193" t="s">
        <v>1</v>
      </c>
      <c r="N324" s="194" t="s">
        <v>42</v>
      </c>
      <c r="O324" s="68"/>
      <c r="P324" s="182">
        <f t="shared" si="31"/>
        <v>0</v>
      </c>
      <c r="Q324" s="182">
        <v>0</v>
      </c>
      <c r="R324" s="182">
        <f t="shared" si="32"/>
        <v>0</v>
      </c>
      <c r="S324" s="182">
        <v>0</v>
      </c>
      <c r="T324" s="183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4" t="s">
        <v>84</v>
      </c>
      <c r="AT324" s="184" t="s">
        <v>597</v>
      </c>
      <c r="AU324" s="184" t="s">
        <v>77</v>
      </c>
      <c r="AY324" s="14" t="s">
        <v>168</v>
      </c>
      <c r="BE324" s="185">
        <f t="shared" si="34"/>
        <v>0</v>
      </c>
      <c r="BF324" s="185">
        <f t="shared" si="35"/>
        <v>0</v>
      </c>
      <c r="BG324" s="185">
        <f t="shared" si="36"/>
        <v>0</v>
      </c>
      <c r="BH324" s="185">
        <f t="shared" si="37"/>
        <v>0</v>
      </c>
      <c r="BI324" s="185">
        <f t="shared" si="38"/>
        <v>0</v>
      </c>
      <c r="BJ324" s="14" t="s">
        <v>84</v>
      </c>
      <c r="BK324" s="185">
        <f t="shared" si="39"/>
        <v>0</v>
      </c>
      <c r="BL324" s="14" t="s">
        <v>84</v>
      </c>
      <c r="BM324" s="184" t="s">
        <v>958</v>
      </c>
    </row>
    <row r="325" spans="1:65" s="2" customFormat="1" ht="24.2" customHeight="1">
      <c r="A325" s="31"/>
      <c r="B325" s="32"/>
      <c r="C325" s="186" t="s">
        <v>959</v>
      </c>
      <c r="D325" s="186" t="s">
        <v>597</v>
      </c>
      <c r="E325" s="187" t="s">
        <v>960</v>
      </c>
      <c r="F325" s="188" t="s">
        <v>961</v>
      </c>
      <c r="G325" s="189" t="s">
        <v>715</v>
      </c>
      <c r="H325" s="190">
        <v>32</v>
      </c>
      <c r="I325" s="191"/>
      <c r="J325" s="192">
        <f t="shared" si="30"/>
        <v>0</v>
      </c>
      <c r="K325" s="188" t="s">
        <v>167</v>
      </c>
      <c r="L325" s="36"/>
      <c r="M325" s="193" t="s">
        <v>1</v>
      </c>
      <c r="N325" s="194" t="s">
        <v>42</v>
      </c>
      <c r="O325" s="68"/>
      <c r="P325" s="182">
        <f t="shared" si="31"/>
        <v>0</v>
      </c>
      <c r="Q325" s="182">
        <v>0</v>
      </c>
      <c r="R325" s="182">
        <f t="shared" si="32"/>
        <v>0</v>
      </c>
      <c r="S325" s="182">
        <v>0</v>
      </c>
      <c r="T325" s="183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84" t="s">
        <v>84</v>
      </c>
      <c r="AT325" s="184" t="s">
        <v>597</v>
      </c>
      <c r="AU325" s="184" t="s">
        <v>77</v>
      </c>
      <c r="AY325" s="14" t="s">
        <v>168</v>
      </c>
      <c r="BE325" s="185">
        <f t="shared" si="34"/>
        <v>0</v>
      </c>
      <c r="BF325" s="185">
        <f t="shared" si="35"/>
        <v>0</v>
      </c>
      <c r="BG325" s="185">
        <f t="shared" si="36"/>
        <v>0</v>
      </c>
      <c r="BH325" s="185">
        <f t="shared" si="37"/>
        <v>0</v>
      </c>
      <c r="BI325" s="185">
        <f t="shared" si="38"/>
        <v>0</v>
      </c>
      <c r="BJ325" s="14" t="s">
        <v>84</v>
      </c>
      <c r="BK325" s="185">
        <f t="shared" si="39"/>
        <v>0</v>
      </c>
      <c r="BL325" s="14" t="s">
        <v>84</v>
      </c>
      <c r="BM325" s="184" t="s">
        <v>962</v>
      </c>
    </row>
    <row r="326" spans="1:65" s="2" customFormat="1" ht="14.45" customHeight="1">
      <c r="A326" s="31"/>
      <c r="B326" s="32"/>
      <c r="C326" s="186" t="s">
        <v>963</v>
      </c>
      <c r="D326" s="186" t="s">
        <v>597</v>
      </c>
      <c r="E326" s="187" t="s">
        <v>964</v>
      </c>
      <c r="F326" s="188" t="s">
        <v>965</v>
      </c>
      <c r="G326" s="189" t="s">
        <v>166</v>
      </c>
      <c r="H326" s="190">
        <v>1</v>
      </c>
      <c r="I326" s="191"/>
      <c r="J326" s="192">
        <f t="shared" si="30"/>
        <v>0</v>
      </c>
      <c r="K326" s="188" t="s">
        <v>740</v>
      </c>
      <c r="L326" s="36"/>
      <c r="M326" s="193" t="s">
        <v>1</v>
      </c>
      <c r="N326" s="194" t="s">
        <v>42</v>
      </c>
      <c r="O326" s="68"/>
      <c r="P326" s="182">
        <f t="shared" si="31"/>
        <v>0</v>
      </c>
      <c r="Q326" s="182">
        <v>0</v>
      </c>
      <c r="R326" s="182">
        <f t="shared" si="32"/>
        <v>0</v>
      </c>
      <c r="S326" s="182">
        <v>0</v>
      </c>
      <c r="T326" s="183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4" t="s">
        <v>84</v>
      </c>
      <c r="AT326" s="184" t="s">
        <v>597</v>
      </c>
      <c r="AU326" s="184" t="s">
        <v>77</v>
      </c>
      <c r="AY326" s="14" t="s">
        <v>168</v>
      </c>
      <c r="BE326" s="185">
        <f t="shared" si="34"/>
        <v>0</v>
      </c>
      <c r="BF326" s="185">
        <f t="shared" si="35"/>
        <v>0</v>
      </c>
      <c r="BG326" s="185">
        <f t="shared" si="36"/>
        <v>0</v>
      </c>
      <c r="BH326" s="185">
        <f t="shared" si="37"/>
        <v>0</v>
      </c>
      <c r="BI326" s="185">
        <f t="shared" si="38"/>
        <v>0</v>
      </c>
      <c r="BJ326" s="14" t="s">
        <v>84</v>
      </c>
      <c r="BK326" s="185">
        <f t="shared" si="39"/>
        <v>0</v>
      </c>
      <c r="BL326" s="14" t="s">
        <v>84</v>
      </c>
      <c r="BM326" s="184" t="s">
        <v>966</v>
      </c>
    </row>
    <row r="327" spans="1:65" s="2" customFormat="1" ht="24.2" customHeight="1">
      <c r="A327" s="31"/>
      <c r="B327" s="32"/>
      <c r="C327" s="186" t="s">
        <v>967</v>
      </c>
      <c r="D327" s="186" t="s">
        <v>597</v>
      </c>
      <c r="E327" s="187" t="s">
        <v>968</v>
      </c>
      <c r="F327" s="188" t="s">
        <v>969</v>
      </c>
      <c r="G327" s="189" t="s">
        <v>715</v>
      </c>
      <c r="H327" s="190">
        <v>40</v>
      </c>
      <c r="I327" s="191"/>
      <c r="J327" s="192">
        <f t="shared" si="30"/>
        <v>0</v>
      </c>
      <c r="K327" s="188" t="s">
        <v>167</v>
      </c>
      <c r="L327" s="36"/>
      <c r="M327" s="193" t="s">
        <v>1</v>
      </c>
      <c r="N327" s="194" t="s">
        <v>42</v>
      </c>
      <c r="O327" s="68"/>
      <c r="P327" s="182">
        <f t="shared" si="31"/>
        <v>0</v>
      </c>
      <c r="Q327" s="182">
        <v>0</v>
      </c>
      <c r="R327" s="182">
        <f t="shared" si="32"/>
        <v>0</v>
      </c>
      <c r="S327" s="182">
        <v>0</v>
      </c>
      <c r="T327" s="183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84" t="s">
        <v>84</v>
      </c>
      <c r="AT327" s="184" t="s">
        <v>597</v>
      </c>
      <c r="AU327" s="184" t="s">
        <v>77</v>
      </c>
      <c r="AY327" s="14" t="s">
        <v>168</v>
      </c>
      <c r="BE327" s="185">
        <f t="shared" si="34"/>
        <v>0</v>
      </c>
      <c r="BF327" s="185">
        <f t="shared" si="35"/>
        <v>0</v>
      </c>
      <c r="BG327" s="185">
        <f t="shared" si="36"/>
        <v>0</v>
      </c>
      <c r="BH327" s="185">
        <f t="shared" si="37"/>
        <v>0</v>
      </c>
      <c r="BI327" s="185">
        <f t="shared" si="38"/>
        <v>0</v>
      </c>
      <c r="BJ327" s="14" t="s">
        <v>84</v>
      </c>
      <c r="BK327" s="185">
        <f t="shared" si="39"/>
        <v>0</v>
      </c>
      <c r="BL327" s="14" t="s">
        <v>84</v>
      </c>
      <c r="BM327" s="184" t="s">
        <v>970</v>
      </c>
    </row>
    <row r="328" spans="1:65" s="2" customFormat="1" ht="24.2" customHeight="1">
      <c r="A328" s="31"/>
      <c r="B328" s="32"/>
      <c r="C328" s="186" t="s">
        <v>971</v>
      </c>
      <c r="D328" s="186" t="s">
        <v>597</v>
      </c>
      <c r="E328" s="187" t="s">
        <v>972</v>
      </c>
      <c r="F328" s="188" t="s">
        <v>973</v>
      </c>
      <c r="G328" s="189" t="s">
        <v>715</v>
      </c>
      <c r="H328" s="190">
        <v>40</v>
      </c>
      <c r="I328" s="191"/>
      <c r="J328" s="192">
        <f t="shared" si="30"/>
        <v>0</v>
      </c>
      <c r="K328" s="188" t="s">
        <v>167</v>
      </c>
      <c r="L328" s="36"/>
      <c r="M328" s="193" t="s">
        <v>1</v>
      </c>
      <c r="N328" s="194" t="s">
        <v>42</v>
      </c>
      <c r="O328" s="68"/>
      <c r="P328" s="182">
        <f t="shared" si="31"/>
        <v>0</v>
      </c>
      <c r="Q328" s="182">
        <v>0</v>
      </c>
      <c r="R328" s="182">
        <f t="shared" si="32"/>
        <v>0</v>
      </c>
      <c r="S328" s="182">
        <v>0</v>
      </c>
      <c r="T328" s="183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4" t="s">
        <v>84</v>
      </c>
      <c r="AT328" s="184" t="s">
        <v>597</v>
      </c>
      <c r="AU328" s="184" t="s">
        <v>77</v>
      </c>
      <c r="AY328" s="14" t="s">
        <v>168</v>
      </c>
      <c r="BE328" s="185">
        <f t="shared" si="34"/>
        <v>0</v>
      </c>
      <c r="BF328" s="185">
        <f t="shared" si="35"/>
        <v>0</v>
      </c>
      <c r="BG328" s="185">
        <f t="shared" si="36"/>
        <v>0</v>
      </c>
      <c r="BH328" s="185">
        <f t="shared" si="37"/>
        <v>0</v>
      </c>
      <c r="BI328" s="185">
        <f t="shared" si="38"/>
        <v>0</v>
      </c>
      <c r="BJ328" s="14" t="s">
        <v>84</v>
      </c>
      <c r="BK328" s="185">
        <f t="shared" si="39"/>
        <v>0</v>
      </c>
      <c r="BL328" s="14" t="s">
        <v>84</v>
      </c>
      <c r="BM328" s="184" t="s">
        <v>974</v>
      </c>
    </row>
    <row r="329" spans="1:65" s="2" customFormat="1" ht="24.2" customHeight="1">
      <c r="A329" s="31"/>
      <c r="B329" s="32"/>
      <c r="C329" s="186" t="s">
        <v>975</v>
      </c>
      <c r="D329" s="186" t="s">
        <v>597</v>
      </c>
      <c r="E329" s="187" t="s">
        <v>976</v>
      </c>
      <c r="F329" s="188" t="s">
        <v>977</v>
      </c>
      <c r="G329" s="189" t="s">
        <v>166</v>
      </c>
      <c r="H329" s="190">
        <v>12</v>
      </c>
      <c r="I329" s="191"/>
      <c r="J329" s="192">
        <f t="shared" si="30"/>
        <v>0</v>
      </c>
      <c r="K329" s="188" t="s">
        <v>167</v>
      </c>
      <c r="L329" s="36"/>
      <c r="M329" s="193" t="s">
        <v>1</v>
      </c>
      <c r="N329" s="194" t="s">
        <v>42</v>
      </c>
      <c r="O329" s="68"/>
      <c r="P329" s="182">
        <f t="shared" si="31"/>
        <v>0</v>
      </c>
      <c r="Q329" s="182">
        <v>0</v>
      </c>
      <c r="R329" s="182">
        <f t="shared" si="32"/>
        <v>0</v>
      </c>
      <c r="S329" s="182">
        <v>0</v>
      </c>
      <c r="T329" s="183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84" t="s">
        <v>84</v>
      </c>
      <c r="AT329" s="184" t="s">
        <v>597</v>
      </c>
      <c r="AU329" s="184" t="s">
        <v>77</v>
      </c>
      <c r="AY329" s="14" t="s">
        <v>168</v>
      </c>
      <c r="BE329" s="185">
        <f t="shared" si="34"/>
        <v>0</v>
      </c>
      <c r="BF329" s="185">
        <f t="shared" si="35"/>
        <v>0</v>
      </c>
      <c r="BG329" s="185">
        <f t="shared" si="36"/>
        <v>0</v>
      </c>
      <c r="BH329" s="185">
        <f t="shared" si="37"/>
        <v>0</v>
      </c>
      <c r="BI329" s="185">
        <f t="shared" si="38"/>
        <v>0</v>
      </c>
      <c r="BJ329" s="14" t="s">
        <v>84</v>
      </c>
      <c r="BK329" s="185">
        <f t="shared" si="39"/>
        <v>0</v>
      </c>
      <c r="BL329" s="14" t="s">
        <v>84</v>
      </c>
      <c r="BM329" s="184" t="s">
        <v>978</v>
      </c>
    </row>
    <row r="330" spans="1:65" s="2" customFormat="1" ht="24.2" customHeight="1">
      <c r="A330" s="31"/>
      <c r="B330" s="32"/>
      <c r="C330" s="186" t="s">
        <v>979</v>
      </c>
      <c r="D330" s="186" t="s">
        <v>597</v>
      </c>
      <c r="E330" s="187" t="s">
        <v>980</v>
      </c>
      <c r="F330" s="188" t="s">
        <v>981</v>
      </c>
      <c r="G330" s="189" t="s">
        <v>166</v>
      </c>
      <c r="H330" s="190">
        <v>1</v>
      </c>
      <c r="I330" s="191"/>
      <c r="J330" s="192">
        <f t="shared" si="30"/>
        <v>0</v>
      </c>
      <c r="K330" s="188" t="s">
        <v>167</v>
      </c>
      <c r="L330" s="36"/>
      <c r="M330" s="193" t="s">
        <v>1</v>
      </c>
      <c r="N330" s="194" t="s">
        <v>42</v>
      </c>
      <c r="O330" s="68"/>
      <c r="P330" s="182">
        <f t="shared" si="31"/>
        <v>0</v>
      </c>
      <c r="Q330" s="182">
        <v>0</v>
      </c>
      <c r="R330" s="182">
        <f t="shared" si="32"/>
        <v>0</v>
      </c>
      <c r="S330" s="182">
        <v>0</v>
      </c>
      <c r="T330" s="183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4" t="s">
        <v>84</v>
      </c>
      <c r="AT330" s="184" t="s">
        <v>597</v>
      </c>
      <c r="AU330" s="184" t="s">
        <v>77</v>
      </c>
      <c r="AY330" s="14" t="s">
        <v>168</v>
      </c>
      <c r="BE330" s="185">
        <f t="shared" si="34"/>
        <v>0</v>
      </c>
      <c r="BF330" s="185">
        <f t="shared" si="35"/>
        <v>0</v>
      </c>
      <c r="BG330" s="185">
        <f t="shared" si="36"/>
        <v>0</v>
      </c>
      <c r="BH330" s="185">
        <f t="shared" si="37"/>
        <v>0</v>
      </c>
      <c r="BI330" s="185">
        <f t="shared" si="38"/>
        <v>0</v>
      </c>
      <c r="BJ330" s="14" t="s">
        <v>84</v>
      </c>
      <c r="BK330" s="185">
        <f t="shared" si="39"/>
        <v>0</v>
      </c>
      <c r="BL330" s="14" t="s">
        <v>84</v>
      </c>
      <c r="BM330" s="184" t="s">
        <v>982</v>
      </c>
    </row>
    <row r="331" spans="1:65" s="2" customFormat="1" ht="24.2" customHeight="1">
      <c r="A331" s="31"/>
      <c r="B331" s="32"/>
      <c r="C331" s="186" t="s">
        <v>983</v>
      </c>
      <c r="D331" s="186" t="s">
        <v>597</v>
      </c>
      <c r="E331" s="187" t="s">
        <v>984</v>
      </c>
      <c r="F331" s="188" t="s">
        <v>985</v>
      </c>
      <c r="G331" s="189" t="s">
        <v>166</v>
      </c>
      <c r="H331" s="190">
        <v>4</v>
      </c>
      <c r="I331" s="191"/>
      <c r="J331" s="192">
        <f t="shared" si="30"/>
        <v>0</v>
      </c>
      <c r="K331" s="188" t="s">
        <v>167</v>
      </c>
      <c r="L331" s="36"/>
      <c r="M331" s="193" t="s">
        <v>1</v>
      </c>
      <c r="N331" s="194" t="s">
        <v>42</v>
      </c>
      <c r="O331" s="68"/>
      <c r="P331" s="182">
        <f t="shared" si="31"/>
        <v>0</v>
      </c>
      <c r="Q331" s="182">
        <v>0</v>
      </c>
      <c r="R331" s="182">
        <f t="shared" si="32"/>
        <v>0</v>
      </c>
      <c r="S331" s="182">
        <v>0</v>
      </c>
      <c r="T331" s="183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84" t="s">
        <v>84</v>
      </c>
      <c r="AT331" s="184" t="s">
        <v>597</v>
      </c>
      <c r="AU331" s="184" t="s">
        <v>77</v>
      </c>
      <c r="AY331" s="14" t="s">
        <v>168</v>
      </c>
      <c r="BE331" s="185">
        <f t="shared" si="34"/>
        <v>0</v>
      </c>
      <c r="BF331" s="185">
        <f t="shared" si="35"/>
        <v>0</v>
      </c>
      <c r="BG331" s="185">
        <f t="shared" si="36"/>
        <v>0</v>
      </c>
      <c r="BH331" s="185">
        <f t="shared" si="37"/>
        <v>0</v>
      </c>
      <c r="BI331" s="185">
        <f t="shared" si="38"/>
        <v>0</v>
      </c>
      <c r="BJ331" s="14" t="s">
        <v>84</v>
      </c>
      <c r="BK331" s="185">
        <f t="shared" si="39"/>
        <v>0</v>
      </c>
      <c r="BL331" s="14" t="s">
        <v>84</v>
      </c>
      <c r="BM331" s="184" t="s">
        <v>986</v>
      </c>
    </row>
    <row r="332" spans="1:65" s="2" customFormat="1" ht="24.2" customHeight="1">
      <c r="A332" s="31"/>
      <c r="B332" s="32"/>
      <c r="C332" s="186" t="s">
        <v>987</v>
      </c>
      <c r="D332" s="186" t="s">
        <v>597</v>
      </c>
      <c r="E332" s="187" t="s">
        <v>988</v>
      </c>
      <c r="F332" s="188" t="s">
        <v>989</v>
      </c>
      <c r="G332" s="189" t="s">
        <v>166</v>
      </c>
      <c r="H332" s="190">
        <v>4</v>
      </c>
      <c r="I332" s="191"/>
      <c r="J332" s="192">
        <f t="shared" si="30"/>
        <v>0</v>
      </c>
      <c r="K332" s="188" t="s">
        <v>167</v>
      </c>
      <c r="L332" s="36"/>
      <c r="M332" s="193" t="s">
        <v>1</v>
      </c>
      <c r="N332" s="194" t="s">
        <v>42</v>
      </c>
      <c r="O332" s="68"/>
      <c r="P332" s="182">
        <f t="shared" si="31"/>
        <v>0</v>
      </c>
      <c r="Q332" s="182">
        <v>0</v>
      </c>
      <c r="R332" s="182">
        <f t="shared" si="32"/>
        <v>0</v>
      </c>
      <c r="S332" s="182">
        <v>0</v>
      </c>
      <c r="T332" s="183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4" t="s">
        <v>84</v>
      </c>
      <c r="AT332" s="184" t="s">
        <v>597</v>
      </c>
      <c r="AU332" s="184" t="s">
        <v>77</v>
      </c>
      <c r="AY332" s="14" t="s">
        <v>168</v>
      </c>
      <c r="BE332" s="185">
        <f t="shared" si="34"/>
        <v>0</v>
      </c>
      <c r="BF332" s="185">
        <f t="shared" si="35"/>
        <v>0</v>
      </c>
      <c r="BG332" s="185">
        <f t="shared" si="36"/>
        <v>0</v>
      </c>
      <c r="BH332" s="185">
        <f t="shared" si="37"/>
        <v>0</v>
      </c>
      <c r="BI332" s="185">
        <f t="shared" si="38"/>
        <v>0</v>
      </c>
      <c r="BJ332" s="14" t="s">
        <v>84</v>
      </c>
      <c r="BK332" s="185">
        <f t="shared" si="39"/>
        <v>0</v>
      </c>
      <c r="BL332" s="14" t="s">
        <v>84</v>
      </c>
      <c r="BM332" s="184" t="s">
        <v>990</v>
      </c>
    </row>
    <row r="333" spans="1:65" s="2" customFormat="1" ht="14.45" customHeight="1">
      <c r="A333" s="31"/>
      <c r="B333" s="32"/>
      <c r="C333" s="186" t="s">
        <v>991</v>
      </c>
      <c r="D333" s="186" t="s">
        <v>597</v>
      </c>
      <c r="E333" s="187" t="s">
        <v>992</v>
      </c>
      <c r="F333" s="188" t="s">
        <v>993</v>
      </c>
      <c r="G333" s="189" t="s">
        <v>166</v>
      </c>
      <c r="H333" s="190">
        <v>7</v>
      </c>
      <c r="I333" s="191"/>
      <c r="J333" s="192">
        <f t="shared" si="30"/>
        <v>0</v>
      </c>
      <c r="K333" s="188" t="s">
        <v>740</v>
      </c>
      <c r="L333" s="36"/>
      <c r="M333" s="193" t="s">
        <v>1</v>
      </c>
      <c r="N333" s="194" t="s">
        <v>42</v>
      </c>
      <c r="O333" s="68"/>
      <c r="P333" s="182">
        <f t="shared" si="31"/>
        <v>0</v>
      </c>
      <c r="Q333" s="182">
        <v>0</v>
      </c>
      <c r="R333" s="182">
        <f t="shared" si="32"/>
        <v>0</v>
      </c>
      <c r="S333" s="182">
        <v>0</v>
      </c>
      <c r="T333" s="183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84" t="s">
        <v>84</v>
      </c>
      <c r="AT333" s="184" t="s">
        <v>597</v>
      </c>
      <c r="AU333" s="184" t="s">
        <v>77</v>
      </c>
      <c r="AY333" s="14" t="s">
        <v>168</v>
      </c>
      <c r="BE333" s="185">
        <f t="shared" si="34"/>
        <v>0</v>
      </c>
      <c r="BF333" s="185">
        <f t="shared" si="35"/>
        <v>0</v>
      </c>
      <c r="BG333" s="185">
        <f t="shared" si="36"/>
        <v>0</v>
      </c>
      <c r="BH333" s="185">
        <f t="shared" si="37"/>
        <v>0</v>
      </c>
      <c r="BI333" s="185">
        <f t="shared" si="38"/>
        <v>0</v>
      </c>
      <c r="BJ333" s="14" t="s">
        <v>84</v>
      </c>
      <c r="BK333" s="185">
        <f t="shared" si="39"/>
        <v>0</v>
      </c>
      <c r="BL333" s="14" t="s">
        <v>84</v>
      </c>
      <c r="BM333" s="184" t="s">
        <v>994</v>
      </c>
    </row>
    <row r="334" spans="1:65" s="2" customFormat="1" ht="14.45" customHeight="1">
      <c r="A334" s="31"/>
      <c r="B334" s="32"/>
      <c r="C334" s="186" t="s">
        <v>995</v>
      </c>
      <c r="D334" s="186" t="s">
        <v>597</v>
      </c>
      <c r="E334" s="187" t="s">
        <v>996</v>
      </c>
      <c r="F334" s="188" t="s">
        <v>997</v>
      </c>
      <c r="G334" s="189" t="s">
        <v>166</v>
      </c>
      <c r="H334" s="190">
        <v>3</v>
      </c>
      <c r="I334" s="191"/>
      <c r="J334" s="192">
        <f t="shared" si="30"/>
        <v>0</v>
      </c>
      <c r="K334" s="188" t="s">
        <v>740</v>
      </c>
      <c r="L334" s="36"/>
      <c r="M334" s="193" t="s">
        <v>1</v>
      </c>
      <c r="N334" s="194" t="s">
        <v>42</v>
      </c>
      <c r="O334" s="68"/>
      <c r="P334" s="182">
        <f t="shared" si="31"/>
        <v>0</v>
      </c>
      <c r="Q334" s="182">
        <v>0</v>
      </c>
      <c r="R334" s="182">
        <f t="shared" si="32"/>
        <v>0</v>
      </c>
      <c r="S334" s="182">
        <v>0</v>
      </c>
      <c r="T334" s="183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4" t="s">
        <v>585</v>
      </c>
      <c r="AT334" s="184" t="s">
        <v>597</v>
      </c>
      <c r="AU334" s="184" t="s">
        <v>77</v>
      </c>
      <c r="AY334" s="14" t="s">
        <v>168</v>
      </c>
      <c r="BE334" s="185">
        <f t="shared" si="34"/>
        <v>0</v>
      </c>
      <c r="BF334" s="185">
        <f t="shared" si="35"/>
        <v>0</v>
      </c>
      <c r="BG334" s="185">
        <f t="shared" si="36"/>
        <v>0</v>
      </c>
      <c r="BH334" s="185">
        <f t="shared" si="37"/>
        <v>0</v>
      </c>
      <c r="BI334" s="185">
        <f t="shared" si="38"/>
        <v>0</v>
      </c>
      <c r="BJ334" s="14" t="s">
        <v>84</v>
      </c>
      <c r="BK334" s="185">
        <f t="shared" si="39"/>
        <v>0</v>
      </c>
      <c r="BL334" s="14" t="s">
        <v>585</v>
      </c>
      <c r="BM334" s="184" t="s">
        <v>998</v>
      </c>
    </row>
    <row r="335" spans="1:65" s="2" customFormat="1" ht="14.45" customHeight="1">
      <c r="A335" s="31"/>
      <c r="B335" s="32"/>
      <c r="C335" s="186" t="s">
        <v>999</v>
      </c>
      <c r="D335" s="186" t="s">
        <v>597</v>
      </c>
      <c r="E335" s="187" t="s">
        <v>1000</v>
      </c>
      <c r="F335" s="188" t="s">
        <v>1001</v>
      </c>
      <c r="G335" s="189" t="s">
        <v>166</v>
      </c>
      <c r="H335" s="190">
        <v>148</v>
      </c>
      <c r="I335" s="191"/>
      <c r="J335" s="192">
        <f t="shared" si="30"/>
        <v>0</v>
      </c>
      <c r="K335" s="188" t="s">
        <v>740</v>
      </c>
      <c r="L335" s="36"/>
      <c r="M335" s="193" t="s">
        <v>1</v>
      </c>
      <c r="N335" s="194" t="s">
        <v>42</v>
      </c>
      <c r="O335" s="68"/>
      <c r="P335" s="182">
        <f t="shared" si="31"/>
        <v>0</v>
      </c>
      <c r="Q335" s="182">
        <v>0</v>
      </c>
      <c r="R335" s="182">
        <f t="shared" si="32"/>
        <v>0</v>
      </c>
      <c r="S335" s="182">
        <v>0</v>
      </c>
      <c r="T335" s="183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84" t="s">
        <v>585</v>
      </c>
      <c r="AT335" s="184" t="s">
        <v>597</v>
      </c>
      <c r="AU335" s="184" t="s">
        <v>77</v>
      </c>
      <c r="AY335" s="14" t="s">
        <v>168</v>
      </c>
      <c r="BE335" s="185">
        <f t="shared" si="34"/>
        <v>0</v>
      </c>
      <c r="BF335" s="185">
        <f t="shared" si="35"/>
        <v>0</v>
      </c>
      <c r="BG335" s="185">
        <f t="shared" si="36"/>
        <v>0</v>
      </c>
      <c r="BH335" s="185">
        <f t="shared" si="37"/>
        <v>0</v>
      </c>
      <c r="BI335" s="185">
        <f t="shared" si="38"/>
        <v>0</v>
      </c>
      <c r="BJ335" s="14" t="s">
        <v>84</v>
      </c>
      <c r="BK335" s="185">
        <f t="shared" si="39"/>
        <v>0</v>
      </c>
      <c r="BL335" s="14" t="s">
        <v>585</v>
      </c>
      <c r="BM335" s="184" t="s">
        <v>1002</v>
      </c>
    </row>
    <row r="336" spans="1:65" s="2" customFormat="1" ht="24.2" customHeight="1">
      <c r="A336" s="31"/>
      <c r="B336" s="32"/>
      <c r="C336" s="186" t="s">
        <v>1003</v>
      </c>
      <c r="D336" s="186" t="s">
        <v>597</v>
      </c>
      <c r="E336" s="187" t="s">
        <v>1004</v>
      </c>
      <c r="F336" s="188" t="s">
        <v>1005</v>
      </c>
      <c r="G336" s="189" t="s">
        <v>212</v>
      </c>
      <c r="H336" s="190">
        <v>534</v>
      </c>
      <c r="I336" s="191"/>
      <c r="J336" s="192">
        <f t="shared" si="30"/>
        <v>0</v>
      </c>
      <c r="K336" s="188" t="s">
        <v>167</v>
      </c>
      <c r="L336" s="36"/>
      <c r="M336" s="193" t="s">
        <v>1</v>
      </c>
      <c r="N336" s="194" t="s">
        <v>42</v>
      </c>
      <c r="O336" s="68"/>
      <c r="P336" s="182">
        <f t="shared" si="31"/>
        <v>0</v>
      </c>
      <c r="Q336" s="182">
        <v>0</v>
      </c>
      <c r="R336" s="182">
        <f t="shared" si="32"/>
        <v>0</v>
      </c>
      <c r="S336" s="182">
        <v>0</v>
      </c>
      <c r="T336" s="183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4" t="s">
        <v>84</v>
      </c>
      <c r="AT336" s="184" t="s">
        <v>597</v>
      </c>
      <c r="AU336" s="184" t="s">
        <v>77</v>
      </c>
      <c r="AY336" s="14" t="s">
        <v>168</v>
      </c>
      <c r="BE336" s="185">
        <f t="shared" si="34"/>
        <v>0</v>
      </c>
      <c r="BF336" s="185">
        <f t="shared" si="35"/>
        <v>0</v>
      </c>
      <c r="BG336" s="185">
        <f t="shared" si="36"/>
        <v>0</v>
      </c>
      <c r="BH336" s="185">
        <f t="shared" si="37"/>
        <v>0</v>
      </c>
      <c r="BI336" s="185">
        <f t="shared" si="38"/>
        <v>0</v>
      </c>
      <c r="BJ336" s="14" t="s">
        <v>84</v>
      </c>
      <c r="BK336" s="185">
        <f t="shared" si="39"/>
        <v>0</v>
      </c>
      <c r="BL336" s="14" t="s">
        <v>84</v>
      </c>
      <c r="BM336" s="184" t="s">
        <v>1006</v>
      </c>
    </row>
    <row r="337" spans="1:65" s="2" customFormat="1" ht="24.2" customHeight="1">
      <c r="A337" s="31"/>
      <c r="B337" s="32"/>
      <c r="C337" s="186" t="s">
        <v>1007</v>
      </c>
      <c r="D337" s="186" t="s">
        <v>597</v>
      </c>
      <c r="E337" s="187" t="s">
        <v>1008</v>
      </c>
      <c r="F337" s="188" t="s">
        <v>599</v>
      </c>
      <c r="G337" s="189" t="s">
        <v>166</v>
      </c>
      <c r="H337" s="190">
        <v>49</v>
      </c>
      <c r="I337" s="191"/>
      <c r="J337" s="192">
        <f t="shared" si="30"/>
        <v>0</v>
      </c>
      <c r="K337" s="188" t="s">
        <v>167</v>
      </c>
      <c r="L337" s="36"/>
      <c r="M337" s="193" t="s">
        <v>1</v>
      </c>
      <c r="N337" s="194" t="s">
        <v>42</v>
      </c>
      <c r="O337" s="68"/>
      <c r="P337" s="182">
        <f t="shared" si="31"/>
        <v>0</v>
      </c>
      <c r="Q337" s="182">
        <v>0</v>
      </c>
      <c r="R337" s="182">
        <f t="shared" si="32"/>
        <v>0</v>
      </c>
      <c r="S337" s="182">
        <v>0</v>
      </c>
      <c r="T337" s="183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84" t="s">
        <v>585</v>
      </c>
      <c r="AT337" s="184" t="s">
        <v>597</v>
      </c>
      <c r="AU337" s="184" t="s">
        <v>77</v>
      </c>
      <c r="AY337" s="14" t="s">
        <v>168</v>
      </c>
      <c r="BE337" s="185">
        <f t="shared" si="34"/>
        <v>0</v>
      </c>
      <c r="BF337" s="185">
        <f t="shared" si="35"/>
        <v>0</v>
      </c>
      <c r="BG337" s="185">
        <f t="shared" si="36"/>
        <v>0</v>
      </c>
      <c r="BH337" s="185">
        <f t="shared" si="37"/>
        <v>0</v>
      </c>
      <c r="BI337" s="185">
        <f t="shared" si="38"/>
        <v>0</v>
      </c>
      <c r="BJ337" s="14" t="s">
        <v>84</v>
      </c>
      <c r="BK337" s="185">
        <f t="shared" si="39"/>
        <v>0</v>
      </c>
      <c r="BL337" s="14" t="s">
        <v>585</v>
      </c>
      <c r="BM337" s="184" t="s">
        <v>1009</v>
      </c>
    </row>
    <row r="338" spans="1:65" s="2" customFormat="1" ht="24.2" customHeight="1">
      <c r="A338" s="31"/>
      <c r="B338" s="32"/>
      <c r="C338" s="186" t="s">
        <v>1010</v>
      </c>
      <c r="D338" s="186" t="s">
        <v>597</v>
      </c>
      <c r="E338" s="187" t="s">
        <v>1011</v>
      </c>
      <c r="F338" s="188" t="s">
        <v>1012</v>
      </c>
      <c r="G338" s="189" t="s">
        <v>166</v>
      </c>
      <c r="H338" s="190">
        <v>26</v>
      </c>
      <c r="I338" s="191"/>
      <c r="J338" s="192">
        <f t="shared" si="30"/>
        <v>0</v>
      </c>
      <c r="K338" s="188" t="s">
        <v>167</v>
      </c>
      <c r="L338" s="36"/>
      <c r="M338" s="193" t="s">
        <v>1</v>
      </c>
      <c r="N338" s="194" t="s">
        <v>42</v>
      </c>
      <c r="O338" s="68"/>
      <c r="P338" s="182">
        <f t="shared" si="31"/>
        <v>0</v>
      </c>
      <c r="Q338" s="182">
        <v>0</v>
      </c>
      <c r="R338" s="182">
        <f t="shared" si="32"/>
        <v>0</v>
      </c>
      <c r="S338" s="182">
        <v>0</v>
      </c>
      <c r="T338" s="183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4" t="s">
        <v>84</v>
      </c>
      <c r="AT338" s="184" t="s">
        <v>597</v>
      </c>
      <c r="AU338" s="184" t="s">
        <v>77</v>
      </c>
      <c r="AY338" s="14" t="s">
        <v>168</v>
      </c>
      <c r="BE338" s="185">
        <f t="shared" si="34"/>
        <v>0</v>
      </c>
      <c r="BF338" s="185">
        <f t="shared" si="35"/>
        <v>0</v>
      </c>
      <c r="BG338" s="185">
        <f t="shared" si="36"/>
        <v>0</v>
      </c>
      <c r="BH338" s="185">
        <f t="shared" si="37"/>
        <v>0</v>
      </c>
      <c r="BI338" s="185">
        <f t="shared" si="38"/>
        <v>0</v>
      </c>
      <c r="BJ338" s="14" t="s">
        <v>84</v>
      </c>
      <c r="BK338" s="185">
        <f t="shared" si="39"/>
        <v>0</v>
      </c>
      <c r="BL338" s="14" t="s">
        <v>84</v>
      </c>
      <c r="BM338" s="184" t="s">
        <v>1013</v>
      </c>
    </row>
    <row r="339" spans="1:65" s="2" customFormat="1" ht="24.2" customHeight="1">
      <c r="A339" s="31"/>
      <c r="B339" s="32"/>
      <c r="C339" s="186" t="s">
        <v>1014</v>
      </c>
      <c r="D339" s="186" t="s">
        <v>597</v>
      </c>
      <c r="E339" s="187" t="s">
        <v>1015</v>
      </c>
      <c r="F339" s="188" t="s">
        <v>1016</v>
      </c>
      <c r="G339" s="189" t="s">
        <v>166</v>
      </c>
      <c r="H339" s="190">
        <v>41</v>
      </c>
      <c r="I339" s="191"/>
      <c r="J339" s="192">
        <f t="shared" si="30"/>
        <v>0</v>
      </c>
      <c r="K339" s="188" t="s">
        <v>167</v>
      </c>
      <c r="L339" s="36"/>
      <c r="M339" s="193" t="s">
        <v>1</v>
      </c>
      <c r="N339" s="194" t="s">
        <v>42</v>
      </c>
      <c r="O339" s="68"/>
      <c r="P339" s="182">
        <f t="shared" si="31"/>
        <v>0</v>
      </c>
      <c r="Q339" s="182">
        <v>0</v>
      </c>
      <c r="R339" s="182">
        <f t="shared" si="32"/>
        <v>0</v>
      </c>
      <c r="S339" s="182">
        <v>0</v>
      </c>
      <c r="T339" s="183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84" t="s">
        <v>84</v>
      </c>
      <c r="AT339" s="184" t="s">
        <v>597</v>
      </c>
      <c r="AU339" s="184" t="s">
        <v>77</v>
      </c>
      <c r="AY339" s="14" t="s">
        <v>168</v>
      </c>
      <c r="BE339" s="185">
        <f t="shared" si="34"/>
        <v>0</v>
      </c>
      <c r="BF339" s="185">
        <f t="shared" si="35"/>
        <v>0</v>
      </c>
      <c r="BG339" s="185">
        <f t="shared" si="36"/>
        <v>0</v>
      </c>
      <c r="BH339" s="185">
        <f t="shared" si="37"/>
        <v>0</v>
      </c>
      <c r="BI339" s="185">
        <f t="shared" si="38"/>
        <v>0</v>
      </c>
      <c r="BJ339" s="14" t="s">
        <v>84</v>
      </c>
      <c r="BK339" s="185">
        <f t="shared" si="39"/>
        <v>0</v>
      </c>
      <c r="BL339" s="14" t="s">
        <v>84</v>
      </c>
      <c r="BM339" s="184" t="s">
        <v>1017</v>
      </c>
    </row>
    <row r="340" spans="1:65" s="2" customFormat="1" ht="24.2" customHeight="1">
      <c r="A340" s="31"/>
      <c r="B340" s="32"/>
      <c r="C340" s="186" t="s">
        <v>1018</v>
      </c>
      <c r="D340" s="186" t="s">
        <v>597</v>
      </c>
      <c r="E340" s="187" t="s">
        <v>1019</v>
      </c>
      <c r="F340" s="188" t="s">
        <v>1020</v>
      </c>
      <c r="G340" s="189" t="s">
        <v>166</v>
      </c>
      <c r="H340" s="190">
        <v>41</v>
      </c>
      <c r="I340" s="191"/>
      <c r="J340" s="192">
        <f t="shared" si="30"/>
        <v>0</v>
      </c>
      <c r="K340" s="188" t="s">
        <v>167</v>
      </c>
      <c r="L340" s="36"/>
      <c r="M340" s="193" t="s">
        <v>1</v>
      </c>
      <c r="N340" s="194" t="s">
        <v>42</v>
      </c>
      <c r="O340" s="68"/>
      <c r="P340" s="182">
        <f t="shared" si="31"/>
        <v>0</v>
      </c>
      <c r="Q340" s="182">
        <v>0</v>
      </c>
      <c r="R340" s="182">
        <f t="shared" si="32"/>
        <v>0</v>
      </c>
      <c r="S340" s="182">
        <v>0</v>
      </c>
      <c r="T340" s="183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84" t="s">
        <v>585</v>
      </c>
      <c r="AT340" s="184" t="s">
        <v>597</v>
      </c>
      <c r="AU340" s="184" t="s">
        <v>77</v>
      </c>
      <c r="AY340" s="14" t="s">
        <v>168</v>
      </c>
      <c r="BE340" s="185">
        <f t="shared" si="34"/>
        <v>0</v>
      </c>
      <c r="BF340" s="185">
        <f t="shared" si="35"/>
        <v>0</v>
      </c>
      <c r="BG340" s="185">
        <f t="shared" si="36"/>
        <v>0</v>
      </c>
      <c r="BH340" s="185">
        <f t="shared" si="37"/>
        <v>0</v>
      </c>
      <c r="BI340" s="185">
        <f t="shared" si="38"/>
        <v>0</v>
      </c>
      <c r="BJ340" s="14" t="s">
        <v>84</v>
      </c>
      <c r="BK340" s="185">
        <f t="shared" si="39"/>
        <v>0</v>
      </c>
      <c r="BL340" s="14" t="s">
        <v>585</v>
      </c>
      <c r="BM340" s="184" t="s">
        <v>1021</v>
      </c>
    </row>
    <row r="341" spans="1:65" s="2" customFormat="1" ht="24.2" customHeight="1">
      <c r="A341" s="31"/>
      <c r="B341" s="32"/>
      <c r="C341" s="186" t="s">
        <v>1022</v>
      </c>
      <c r="D341" s="186" t="s">
        <v>597</v>
      </c>
      <c r="E341" s="187" t="s">
        <v>1023</v>
      </c>
      <c r="F341" s="188" t="s">
        <v>1024</v>
      </c>
      <c r="G341" s="189" t="s">
        <v>166</v>
      </c>
      <c r="H341" s="190">
        <v>41</v>
      </c>
      <c r="I341" s="191"/>
      <c r="J341" s="192">
        <f t="shared" si="30"/>
        <v>0</v>
      </c>
      <c r="K341" s="188" t="s">
        <v>167</v>
      </c>
      <c r="L341" s="36"/>
      <c r="M341" s="193" t="s">
        <v>1</v>
      </c>
      <c r="N341" s="194" t="s">
        <v>42</v>
      </c>
      <c r="O341" s="68"/>
      <c r="P341" s="182">
        <f t="shared" si="31"/>
        <v>0</v>
      </c>
      <c r="Q341" s="182">
        <v>0</v>
      </c>
      <c r="R341" s="182">
        <f t="shared" si="32"/>
        <v>0</v>
      </c>
      <c r="S341" s="182">
        <v>0</v>
      </c>
      <c r="T341" s="183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84" t="s">
        <v>84</v>
      </c>
      <c r="AT341" s="184" t="s">
        <v>597</v>
      </c>
      <c r="AU341" s="184" t="s">
        <v>77</v>
      </c>
      <c r="AY341" s="14" t="s">
        <v>168</v>
      </c>
      <c r="BE341" s="185">
        <f t="shared" si="34"/>
        <v>0</v>
      </c>
      <c r="BF341" s="185">
        <f t="shared" si="35"/>
        <v>0</v>
      </c>
      <c r="BG341" s="185">
        <f t="shared" si="36"/>
        <v>0</v>
      </c>
      <c r="BH341" s="185">
        <f t="shared" si="37"/>
        <v>0</v>
      </c>
      <c r="BI341" s="185">
        <f t="shared" si="38"/>
        <v>0</v>
      </c>
      <c r="BJ341" s="14" t="s">
        <v>84</v>
      </c>
      <c r="BK341" s="185">
        <f t="shared" si="39"/>
        <v>0</v>
      </c>
      <c r="BL341" s="14" t="s">
        <v>84</v>
      </c>
      <c r="BM341" s="184" t="s">
        <v>1025</v>
      </c>
    </row>
    <row r="342" spans="1:65" s="2" customFormat="1" ht="24.2" customHeight="1">
      <c r="A342" s="31"/>
      <c r="B342" s="32"/>
      <c r="C342" s="186" t="s">
        <v>1026</v>
      </c>
      <c r="D342" s="186" t="s">
        <v>597</v>
      </c>
      <c r="E342" s="187" t="s">
        <v>1027</v>
      </c>
      <c r="F342" s="188" t="s">
        <v>1028</v>
      </c>
      <c r="G342" s="189" t="s">
        <v>166</v>
      </c>
      <c r="H342" s="190">
        <v>41</v>
      </c>
      <c r="I342" s="191"/>
      <c r="J342" s="192">
        <f t="shared" si="30"/>
        <v>0</v>
      </c>
      <c r="K342" s="188" t="s">
        <v>167</v>
      </c>
      <c r="L342" s="36"/>
      <c r="M342" s="193" t="s">
        <v>1</v>
      </c>
      <c r="N342" s="194" t="s">
        <v>42</v>
      </c>
      <c r="O342" s="68"/>
      <c r="P342" s="182">
        <f t="shared" si="31"/>
        <v>0</v>
      </c>
      <c r="Q342" s="182">
        <v>0</v>
      </c>
      <c r="R342" s="182">
        <f t="shared" si="32"/>
        <v>0</v>
      </c>
      <c r="S342" s="182">
        <v>0</v>
      </c>
      <c r="T342" s="183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84" t="s">
        <v>585</v>
      </c>
      <c r="AT342" s="184" t="s">
        <v>597</v>
      </c>
      <c r="AU342" s="184" t="s">
        <v>77</v>
      </c>
      <c r="AY342" s="14" t="s">
        <v>168</v>
      </c>
      <c r="BE342" s="185">
        <f t="shared" si="34"/>
        <v>0</v>
      </c>
      <c r="BF342" s="185">
        <f t="shared" si="35"/>
        <v>0</v>
      </c>
      <c r="BG342" s="185">
        <f t="shared" si="36"/>
        <v>0</v>
      </c>
      <c r="BH342" s="185">
        <f t="shared" si="37"/>
        <v>0</v>
      </c>
      <c r="BI342" s="185">
        <f t="shared" si="38"/>
        <v>0</v>
      </c>
      <c r="BJ342" s="14" t="s">
        <v>84</v>
      </c>
      <c r="BK342" s="185">
        <f t="shared" si="39"/>
        <v>0</v>
      </c>
      <c r="BL342" s="14" t="s">
        <v>585</v>
      </c>
      <c r="BM342" s="184" t="s">
        <v>1029</v>
      </c>
    </row>
    <row r="343" spans="1:65" s="2" customFormat="1" ht="24.2" customHeight="1">
      <c r="A343" s="31"/>
      <c r="B343" s="32"/>
      <c r="C343" s="186" t="s">
        <v>1030</v>
      </c>
      <c r="D343" s="186" t="s">
        <v>597</v>
      </c>
      <c r="E343" s="187" t="s">
        <v>1031</v>
      </c>
      <c r="F343" s="188" t="s">
        <v>1032</v>
      </c>
      <c r="G343" s="189" t="s">
        <v>166</v>
      </c>
      <c r="H343" s="190">
        <v>27</v>
      </c>
      <c r="I343" s="191"/>
      <c r="J343" s="192">
        <f t="shared" si="30"/>
        <v>0</v>
      </c>
      <c r="K343" s="188" t="s">
        <v>740</v>
      </c>
      <c r="L343" s="36"/>
      <c r="M343" s="193" t="s">
        <v>1</v>
      </c>
      <c r="N343" s="194" t="s">
        <v>42</v>
      </c>
      <c r="O343" s="68"/>
      <c r="P343" s="182">
        <f t="shared" si="31"/>
        <v>0</v>
      </c>
      <c r="Q343" s="182">
        <v>0</v>
      </c>
      <c r="R343" s="182">
        <f t="shared" si="32"/>
        <v>0</v>
      </c>
      <c r="S343" s="182">
        <v>0</v>
      </c>
      <c r="T343" s="183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4" t="s">
        <v>84</v>
      </c>
      <c r="AT343" s="184" t="s">
        <v>597</v>
      </c>
      <c r="AU343" s="184" t="s">
        <v>77</v>
      </c>
      <c r="AY343" s="14" t="s">
        <v>168</v>
      </c>
      <c r="BE343" s="185">
        <f t="shared" si="34"/>
        <v>0</v>
      </c>
      <c r="BF343" s="185">
        <f t="shared" si="35"/>
        <v>0</v>
      </c>
      <c r="BG343" s="185">
        <f t="shared" si="36"/>
        <v>0</v>
      </c>
      <c r="BH343" s="185">
        <f t="shared" si="37"/>
        <v>0</v>
      </c>
      <c r="BI343" s="185">
        <f t="shared" si="38"/>
        <v>0</v>
      </c>
      <c r="BJ343" s="14" t="s">
        <v>84</v>
      </c>
      <c r="BK343" s="185">
        <f t="shared" si="39"/>
        <v>0</v>
      </c>
      <c r="BL343" s="14" t="s">
        <v>84</v>
      </c>
      <c r="BM343" s="184" t="s">
        <v>1033</v>
      </c>
    </row>
    <row r="344" spans="1:65" s="2" customFormat="1" ht="24.2" customHeight="1">
      <c r="A344" s="31"/>
      <c r="B344" s="32"/>
      <c r="C344" s="186" t="s">
        <v>1034</v>
      </c>
      <c r="D344" s="186" t="s">
        <v>597</v>
      </c>
      <c r="E344" s="187" t="s">
        <v>1035</v>
      </c>
      <c r="F344" s="188" t="s">
        <v>1036</v>
      </c>
      <c r="G344" s="189" t="s">
        <v>166</v>
      </c>
      <c r="H344" s="190">
        <v>15</v>
      </c>
      <c r="I344" s="191"/>
      <c r="J344" s="192">
        <f t="shared" si="30"/>
        <v>0</v>
      </c>
      <c r="K344" s="188" t="s">
        <v>740</v>
      </c>
      <c r="L344" s="36"/>
      <c r="M344" s="193" t="s">
        <v>1</v>
      </c>
      <c r="N344" s="194" t="s">
        <v>42</v>
      </c>
      <c r="O344" s="68"/>
      <c r="P344" s="182">
        <f t="shared" si="31"/>
        <v>0</v>
      </c>
      <c r="Q344" s="182">
        <v>0</v>
      </c>
      <c r="R344" s="182">
        <f t="shared" si="32"/>
        <v>0</v>
      </c>
      <c r="S344" s="182">
        <v>0</v>
      </c>
      <c r="T344" s="183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84" t="s">
        <v>84</v>
      </c>
      <c r="AT344" s="184" t="s">
        <v>597</v>
      </c>
      <c r="AU344" s="184" t="s">
        <v>77</v>
      </c>
      <c r="AY344" s="14" t="s">
        <v>168</v>
      </c>
      <c r="BE344" s="185">
        <f t="shared" si="34"/>
        <v>0</v>
      </c>
      <c r="BF344" s="185">
        <f t="shared" si="35"/>
        <v>0</v>
      </c>
      <c r="BG344" s="185">
        <f t="shared" si="36"/>
        <v>0</v>
      </c>
      <c r="BH344" s="185">
        <f t="shared" si="37"/>
        <v>0</v>
      </c>
      <c r="BI344" s="185">
        <f t="shared" si="38"/>
        <v>0</v>
      </c>
      <c r="BJ344" s="14" t="s">
        <v>84</v>
      </c>
      <c r="BK344" s="185">
        <f t="shared" si="39"/>
        <v>0</v>
      </c>
      <c r="BL344" s="14" t="s">
        <v>84</v>
      </c>
      <c r="BM344" s="184" t="s">
        <v>1037</v>
      </c>
    </row>
    <row r="345" spans="1:65" s="2" customFormat="1" ht="24.2" customHeight="1">
      <c r="A345" s="31"/>
      <c r="B345" s="32"/>
      <c r="C345" s="186" t="s">
        <v>1038</v>
      </c>
      <c r="D345" s="186" t="s">
        <v>597</v>
      </c>
      <c r="E345" s="187" t="s">
        <v>1039</v>
      </c>
      <c r="F345" s="188" t="s">
        <v>1040</v>
      </c>
      <c r="G345" s="189" t="s">
        <v>166</v>
      </c>
      <c r="H345" s="190">
        <v>5</v>
      </c>
      <c r="I345" s="191"/>
      <c r="J345" s="192">
        <f t="shared" si="30"/>
        <v>0</v>
      </c>
      <c r="K345" s="188" t="s">
        <v>740</v>
      </c>
      <c r="L345" s="36"/>
      <c r="M345" s="193" t="s">
        <v>1</v>
      </c>
      <c r="N345" s="194" t="s">
        <v>42</v>
      </c>
      <c r="O345" s="68"/>
      <c r="P345" s="182">
        <f t="shared" si="31"/>
        <v>0</v>
      </c>
      <c r="Q345" s="182">
        <v>0</v>
      </c>
      <c r="R345" s="182">
        <f t="shared" si="32"/>
        <v>0</v>
      </c>
      <c r="S345" s="182">
        <v>0</v>
      </c>
      <c r="T345" s="183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4" t="s">
        <v>585</v>
      </c>
      <c r="AT345" s="184" t="s">
        <v>597</v>
      </c>
      <c r="AU345" s="184" t="s">
        <v>77</v>
      </c>
      <c r="AY345" s="14" t="s">
        <v>168</v>
      </c>
      <c r="BE345" s="185">
        <f t="shared" si="34"/>
        <v>0</v>
      </c>
      <c r="BF345" s="185">
        <f t="shared" si="35"/>
        <v>0</v>
      </c>
      <c r="BG345" s="185">
        <f t="shared" si="36"/>
        <v>0</v>
      </c>
      <c r="BH345" s="185">
        <f t="shared" si="37"/>
        <v>0</v>
      </c>
      <c r="BI345" s="185">
        <f t="shared" si="38"/>
        <v>0</v>
      </c>
      <c r="BJ345" s="14" t="s">
        <v>84</v>
      </c>
      <c r="BK345" s="185">
        <f t="shared" si="39"/>
        <v>0</v>
      </c>
      <c r="BL345" s="14" t="s">
        <v>585</v>
      </c>
      <c r="BM345" s="184" t="s">
        <v>1041</v>
      </c>
    </row>
    <row r="346" spans="1:65" s="2" customFormat="1" ht="24.2" customHeight="1">
      <c r="A346" s="31"/>
      <c r="B346" s="32"/>
      <c r="C346" s="186" t="s">
        <v>1042</v>
      </c>
      <c r="D346" s="186" t="s">
        <v>597</v>
      </c>
      <c r="E346" s="187" t="s">
        <v>1043</v>
      </c>
      <c r="F346" s="188" t="s">
        <v>1044</v>
      </c>
      <c r="G346" s="189" t="s">
        <v>166</v>
      </c>
      <c r="H346" s="190">
        <v>1</v>
      </c>
      <c r="I346" s="191"/>
      <c r="J346" s="192">
        <f t="shared" si="30"/>
        <v>0</v>
      </c>
      <c r="K346" s="188" t="s">
        <v>167</v>
      </c>
      <c r="L346" s="36"/>
      <c r="M346" s="193" t="s">
        <v>1</v>
      </c>
      <c r="N346" s="194" t="s">
        <v>42</v>
      </c>
      <c r="O346" s="68"/>
      <c r="P346" s="182">
        <f t="shared" si="31"/>
        <v>0</v>
      </c>
      <c r="Q346" s="182">
        <v>0</v>
      </c>
      <c r="R346" s="182">
        <f t="shared" si="32"/>
        <v>0</v>
      </c>
      <c r="S346" s="182">
        <v>0</v>
      </c>
      <c r="T346" s="183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84" t="s">
        <v>84</v>
      </c>
      <c r="AT346" s="184" t="s">
        <v>597</v>
      </c>
      <c r="AU346" s="184" t="s">
        <v>77</v>
      </c>
      <c r="AY346" s="14" t="s">
        <v>168</v>
      </c>
      <c r="BE346" s="185">
        <f t="shared" si="34"/>
        <v>0</v>
      </c>
      <c r="BF346" s="185">
        <f t="shared" si="35"/>
        <v>0</v>
      </c>
      <c r="BG346" s="185">
        <f t="shared" si="36"/>
        <v>0</v>
      </c>
      <c r="BH346" s="185">
        <f t="shared" si="37"/>
        <v>0</v>
      </c>
      <c r="BI346" s="185">
        <f t="shared" si="38"/>
        <v>0</v>
      </c>
      <c r="BJ346" s="14" t="s">
        <v>84</v>
      </c>
      <c r="BK346" s="185">
        <f t="shared" si="39"/>
        <v>0</v>
      </c>
      <c r="BL346" s="14" t="s">
        <v>84</v>
      </c>
      <c r="BM346" s="184" t="s">
        <v>1045</v>
      </c>
    </row>
    <row r="347" spans="1:65" s="2" customFormat="1" ht="24.2" customHeight="1">
      <c r="A347" s="31"/>
      <c r="B347" s="32"/>
      <c r="C347" s="186" t="s">
        <v>1046</v>
      </c>
      <c r="D347" s="186" t="s">
        <v>597</v>
      </c>
      <c r="E347" s="187" t="s">
        <v>1047</v>
      </c>
      <c r="F347" s="188" t="s">
        <v>1048</v>
      </c>
      <c r="G347" s="189" t="s">
        <v>166</v>
      </c>
      <c r="H347" s="190">
        <v>15</v>
      </c>
      <c r="I347" s="191"/>
      <c r="J347" s="192">
        <f t="shared" si="30"/>
        <v>0</v>
      </c>
      <c r="K347" s="188" t="s">
        <v>167</v>
      </c>
      <c r="L347" s="36"/>
      <c r="M347" s="193" t="s">
        <v>1</v>
      </c>
      <c r="N347" s="194" t="s">
        <v>42</v>
      </c>
      <c r="O347" s="68"/>
      <c r="P347" s="182">
        <f t="shared" si="31"/>
        <v>0</v>
      </c>
      <c r="Q347" s="182">
        <v>0</v>
      </c>
      <c r="R347" s="182">
        <f t="shared" si="32"/>
        <v>0</v>
      </c>
      <c r="S347" s="182">
        <v>0</v>
      </c>
      <c r="T347" s="183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4" t="s">
        <v>84</v>
      </c>
      <c r="AT347" s="184" t="s">
        <v>597</v>
      </c>
      <c r="AU347" s="184" t="s">
        <v>77</v>
      </c>
      <c r="AY347" s="14" t="s">
        <v>168</v>
      </c>
      <c r="BE347" s="185">
        <f t="shared" si="34"/>
        <v>0</v>
      </c>
      <c r="BF347" s="185">
        <f t="shared" si="35"/>
        <v>0</v>
      </c>
      <c r="BG347" s="185">
        <f t="shared" si="36"/>
        <v>0</v>
      </c>
      <c r="BH347" s="185">
        <f t="shared" si="37"/>
        <v>0</v>
      </c>
      <c r="BI347" s="185">
        <f t="shared" si="38"/>
        <v>0</v>
      </c>
      <c r="BJ347" s="14" t="s">
        <v>84</v>
      </c>
      <c r="BK347" s="185">
        <f t="shared" si="39"/>
        <v>0</v>
      </c>
      <c r="BL347" s="14" t="s">
        <v>84</v>
      </c>
      <c r="BM347" s="184" t="s">
        <v>1049</v>
      </c>
    </row>
    <row r="348" spans="1:65" s="2" customFormat="1" ht="24.2" customHeight="1">
      <c r="A348" s="31"/>
      <c r="B348" s="32"/>
      <c r="C348" s="186" t="s">
        <v>1050</v>
      </c>
      <c r="D348" s="186" t="s">
        <v>597</v>
      </c>
      <c r="E348" s="187" t="s">
        <v>1051</v>
      </c>
      <c r="F348" s="188" t="s">
        <v>1052</v>
      </c>
      <c r="G348" s="189" t="s">
        <v>166</v>
      </c>
      <c r="H348" s="190">
        <v>27</v>
      </c>
      <c r="I348" s="191"/>
      <c r="J348" s="192">
        <f t="shared" si="30"/>
        <v>0</v>
      </c>
      <c r="K348" s="188" t="s">
        <v>167</v>
      </c>
      <c r="L348" s="36"/>
      <c r="M348" s="193" t="s">
        <v>1</v>
      </c>
      <c r="N348" s="194" t="s">
        <v>42</v>
      </c>
      <c r="O348" s="68"/>
      <c r="P348" s="182">
        <f t="shared" si="31"/>
        <v>0</v>
      </c>
      <c r="Q348" s="182">
        <v>0</v>
      </c>
      <c r="R348" s="182">
        <f t="shared" si="32"/>
        <v>0</v>
      </c>
      <c r="S348" s="182">
        <v>0</v>
      </c>
      <c r="T348" s="183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84" t="s">
        <v>84</v>
      </c>
      <c r="AT348" s="184" t="s">
        <v>597</v>
      </c>
      <c r="AU348" s="184" t="s">
        <v>77</v>
      </c>
      <c r="AY348" s="14" t="s">
        <v>168</v>
      </c>
      <c r="BE348" s="185">
        <f t="shared" si="34"/>
        <v>0</v>
      </c>
      <c r="BF348" s="185">
        <f t="shared" si="35"/>
        <v>0</v>
      </c>
      <c r="BG348" s="185">
        <f t="shared" si="36"/>
        <v>0</v>
      </c>
      <c r="BH348" s="185">
        <f t="shared" si="37"/>
        <v>0</v>
      </c>
      <c r="BI348" s="185">
        <f t="shared" si="38"/>
        <v>0</v>
      </c>
      <c r="BJ348" s="14" t="s">
        <v>84</v>
      </c>
      <c r="BK348" s="185">
        <f t="shared" si="39"/>
        <v>0</v>
      </c>
      <c r="BL348" s="14" t="s">
        <v>84</v>
      </c>
      <c r="BM348" s="184" t="s">
        <v>1053</v>
      </c>
    </row>
    <row r="349" spans="1:65" s="2" customFormat="1" ht="24.2" customHeight="1">
      <c r="A349" s="31"/>
      <c r="B349" s="32"/>
      <c r="C349" s="186" t="s">
        <v>1054</v>
      </c>
      <c r="D349" s="186" t="s">
        <v>597</v>
      </c>
      <c r="E349" s="187" t="s">
        <v>1055</v>
      </c>
      <c r="F349" s="188" t="s">
        <v>1056</v>
      </c>
      <c r="G349" s="189" t="s">
        <v>166</v>
      </c>
      <c r="H349" s="190">
        <v>41</v>
      </c>
      <c r="I349" s="191"/>
      <c r="J349" s="192">
        <f t="shared" si="30"/>
        <v>0</v>
      </c>
      <c r="K349" s="188" t="s">
        <v>167</v>
      </c>
      <c r="L349" s="36"/>
      <c r="M349" s="193" t="s">
        <v>1</v>
      </c>
      <c r="N349" s="194" t="s">
        <v>42</v>
      </c>
      <c r="O349" s="68"/>
      <c r="P349" s="182">
        <f t="shared" si="31"/>
        <v>0</v>
      </c>
      <c r="Q349" s="182">
        <v>0</v>
      </c>
      <c r="R349" s="182">
        <f t="shared" si="32"/>
        <v>0</v>
      </c>
      <c r="S349" s="182">
        <v>0</v>
      </c>
      <c r="T349" s="183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84" t="s">
        <v>585</v>
      </c>
      <c r="AT349" s="184" t="s">
        <v>597</v>
      </c>
      <c r="AU349" s="184" t="s">
        <v>77</v>
      </c>
      <c r="AY349" s="14" t="s">
        <v>168</v>
      </c>
      <c r="BE349" s="185">
        <f t="shared" si="34"/>
        <v>0</v>
      </c>
      <c r="BF349" s="185">
        <f t="shared" si="35"/>
        <v>0</v>
      </c>
      <c r="BG349" s="185">
        <f t="shared" si="36"/>
        <v>0</v>
      </c>
      <c r="BH349" s="185">
        <f t="shared" si="37"/>
        <v>0</v>
      </c>
      <c r="BI349" s="185">
        <f t="shared" si="38"/>
        <v>0</v>
      </c>
      <c r="BJ349" s="14" t="s">
        <v>84</v>
      </c>
      <c r="BK349" s="185">
        <f t="shared" si="39"/>
        <v>0</v>
      </c>
      <c r="BL349" s="14" t="s">
        <v>585</v>
      </c>
      <c r="BM349" s="184" t="s">
        <v>1057</v>
      </c>
    </row>
    <row r="350" spans="1:65" s="2" customFormat="1" ht="24.2" customHeight="1">
      <c r="A350" s="31"/>
      <c r="B350" s="32"/>
      <c r="C350" s="186" t="s">
        <v>1058</v>
      </c>
      <c r="D350" s="186" t="s">
        <v>597</v>
      </c>
      <c r="E350" s="187" t="s">
        <v>1059</v>
      </c>
      <c r="F350" s="188" t="s">
        <v>1060</v>
      </c>
      <c r="G350" s="189" t="s">
        <v>166</v>
      </c>
      <c r="H350" s="190">
        <v>26</v>
      </c>
      <c r="I350" s="191"/>
      <c r="J350" s="192">
        <f t="shared" si="30"/>
        <v>0</v>
      </c>
      <c r="K350" s="188" t="s">
        <v>167</v>
      </c>
      <c r="L350" s="36"/>
      <c r="M350" s="193" t="s">
        <v>1</v>
      </c>
      <c r="N350" s="194" t="s">
        <v>42</v>
      </c>
      <c r="O350" s="68"/>
      <c r="P350" s="182">
        <f t="shared" si="31"/>
        <v>0</v>
      </c>
      <c r="Q350" s="182">
        <v>0</v>
      </c>
      <c r="R350" s="182">
        <f t="shared" si="32"/>
        <v>0</v>
      </c>
      <c r="S350" s="182">
        <v>0</v>
      </c>
      <c r="T350" s="183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84" t="s">
        <v>585</v>
      </c>
      <c r="AT350" s="184" t="s">
        <v>597</v>
      </c>
      <c r="AU350" s="184" t="s">
        <v>77</v>
      </c>
      <c r="AY350" s="14" t="s">
        <v>168</v>
      </c>
      <c r="BE350" s="185">
        <f t="shared" si="34"/>
        <v>0</v>
      </c>
      <c r="BF350" s="185">
        <f t="shared" si="35"/>
        <v>0</v>
      </c>
      <c r="BG350" s="185">
        <f t="shared" si="36"/>
        <v>0</v>
      </c>
      <c r="BH350" s="185">
        <f t="shared" si="37"/>
        <v>0</v>
      </c>
      <c r="BI350" s="185">
        <f t="shared" si="38"/>
        <v>0</v>
      </c>
      <c r="BJ350" s="14" t="s">
        <v>84</v>
      </c>
      <c r="BK350" s="185">
        <f t="shared" si="39"/>
        <v>0</v>
      </c>
      <c r="BL350" s="14" t="s">
        <v>585</v>
      </c>
      <c r="BM350" s="184" t="s">
        <v>1061</v>
      </c>
    </row>
    <row r="351" spans="1:65" s="2" customFormat="1" ht="24.2" customHeight="1">
      <c r="A351" s="31"/>
      <c r="B351" s="32"/>
      <c r="C351" s="186" t="s">
        <v>1062</v>
      </c>
      <c r="D351" s="186" t="s">
        <v>597</v>
      </c>
      <c r="E351" s="187" t="s">
        <v>1063</v>
      </c>
      <c r="F351" s="188" t="s">
        <v>1064</v>
      </c>
      <c r="G351" s="189" t="s">
        <v>166</v>
      </c>
      <c r="H351" s="190">
        <v>4</v>
      </c>
      <c r="I351" s="191"/>
      <c r="J351" s="192">
        <f t="shared" si="30"/>
        <v>0</v>
      </c>
      <c r="K351" s="188" t="s">
        <v>167</v>
      </c>
      <c r="L351" s="36"/>
      <c r="M351" s="193" t="s">
        <v>1</v>
      </c>
      <c r="N351" s="194" t="s">
        <v>42</v>
      </c>
      <c r="O351" s="68"/>
      <c r="P351" s="182">
        <f t="shared" si="31"/>
        <v>0</v>
      </c>
      <c r="Q351" s="182">
        <v>0</v>
      </c>
      <c r="R351" s="182">
        <f t="shared" si="32"/>
        <v>0</v>
      </c>
      <c r="S351" s="182">
        <v>0</v>
      </c>
      <c r="T351" s="183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84" t="s">
        <v>84</v>
      </c>
      <c r="AT351" s="184" t="s">
        <v>597</v>
      </c>
      <c r="AU351" s="184" t="s">
        <v>77</v>
      </c>
      <c r="AY351" s="14" t="s">
        <v>168</v>
      </c>
      <c r="BE351" s="185">
        <f t="shared" si="34"/>
        <v>0</v>
      </c>
      <c r="BF351" s="185">
        <f t="shared" si="35"/>
        <v>0</v>
      </c>
      <c r="BG351" s="185">
        <f t="shared" si="36"/>
        <v>0</v>
      </c>
      <c r="BH351" s="185">
        <f t="shared" si="37"/>
        <v>0</v>
      </c>
      <c r="BI351" s="185">
        <f t="shared" si="38"/>
        <v>0</v>
      </c>
      <c r="BJ351" s="14" t="s">
        <v>84</v>
      </c>
      <c r="BK351" s="185">
        <f t="shared" si="39"/>
        <v>0</v>
      </c>
      <c r="BL351" s="14" t="s">
        <v>84</v>
      </c>
      <c r="BM351" s="184" t="s">
        <v>1065</v>
      </c>
    </row>
    <row r="352" spans="1:65" s="2" customFormat="1" ht="24.2" customHeight="1">
      <c r="A352" s="31"/>
      <c r="B352" s="32"/>
      <c r="C352" s="186" t="s">
        <v>1066</v>
      </c>
      <c r="D352" s="186" t="s">
        <v>597</v>
      </c>
      <c r="E352" s="187" t="s">
        <v>1067</v>
      </c>
      <c r="F352" s="188" t="s">
        <v>1068</v>
      </c>
      <c r="G352" s="189" t="s">
        <v>166</v>
      </c>
      <c r="H352" s="190">
        <v>5</v>
      </c>
      <c r="I352" s="191"/>
      <c r="J352" s="192">
        <f t="shared" si="30"/>
        <v>0</v>
      </c>
      <c r="K352" s="188" t="s">
        <v>167</v>
      </c>
      <c r="L352" s="36"/>
      <c r="M352" s="193" t="s">
        <v>1</v>
      </c>
      <c r="N352" s="194" t="s">
        <v>42</v>
      </c>
      <c r="O352" s="68"/>
      <c r="P352" s="182">
        <f t="shared" si="31"/>
        <v>0</v>
      </c>
      <c r="Q352" s="182">
        <v>0</v>
      </c>
      <c r="R352" s="182">
        <f t="shared" si="32"/>
        <v>0</v>
      </c>
      <c r="S352" s="182">
        <v>0</v>
      </c>
      <c r="T352" s="183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84" t="s">
        <v>585</v>
      </c>
      <c r="AT352" s="184" t="s">
        <v>597</v>
      </c>
      <c r="AU352" s="184" t="s">
        <v>77</v>
      </c>
      <c r="AY352" s="14" t="s">
        <v>168</v>
      </c>
      <c r="BE352" s="185">
        <f t="shared" si="34"/>
        <v>0</v>
      </c>
      <c r="BF352" s="185">
        <f t="shared" si="35"/>
        <v>0</v>
      </c>
      <c r="BG352" s="185">
        <f t="shared" si="36"/>
        <v>0</v>
      </c>
      <c r="BH352" s="185">
        <f t="shared" si="37"/>
        <v>0</v>
      </c>
      <c r="BI352" s="185">
        <f t="shared" si="38"/>
        <v>0</v>
      </c>
      <c r="BJ352" s="14" t="s">
        <v>84</v>
      </c>
      <c r="BK352" s="185">
        <f t="shared" si="39"/>
        <v>0</v>
      </c>
      <c r="BL352" s="14" t="s">
        <v>585</v>
      </c>
      <c r="BM352" s="184" t="s">
        <v>1069</v>
      </c>
    </row>
    <row r="353" spans="1:65" s="2" customFormat="1" ht="24.2" customHeight="1">
      <c r="A353" s="31"/>
      <c r="B353" s="32"/>
      <c r="C353" s="186" t="s">
        <v>1070</v>
      </c>
      <c r="D353" s="186" t="s">
        <v>597</v>
      </c>
      <c r="E353" s="187" t="s">
        <v>1071</v>
      </c>
      <c r="F353" s="188" t="s">
        <v>1072</v>
      </c>
      <c r="G353" s="189" t="s">
        <v>166</v>
      </c>
      <c r="H353" s="190">
        <v>5</v>
      </c>
      <c r="I353" s="191"/>
      <c r="J353" s="192">
        <f t="shared" si="30"/>
        <v>0</v>
      </c>
      <c r="K353" s="188" t="s">
        <v>167</v>
      </c>
      <c r="L353" s="36"/>
      <c r="M353" s="193" t="s">
        <v>1</v>
      </c>
      <c r="N353" s="194" t="s">
        <v>42</v>
      </c>
      <c r="O353" s="68"/>
      <c r="P353" s="182">
        <f t="shared" si="31"/>
        <v>0</v>
      </c>
      <c r="Q353" s="182">
        <v>0</v>
      </c>
      <c r="R353" s="182">
        <f t="shared" si="32"/>
        <v>0</v>
      </c>
      <c r="S353" s="182">
        <v>0</v>
      </c>
      <c r="T353" s="183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84" t="s">
        <v>585</v>
      </c>
      <c r="AT353" s="184" t="s">
        <v>597</v>
      </c>
      <c r="AU353" s="184" t="s">
        <v>77</v>
      </c>
      <c r="AY353" s="14" t="s">
        <v>168</v>
      </c>
      <c r="BE353" s="185">
        <f t="shared" si="34"/>
        <v>0</v>
      </c>
      <c r="BF353" s="185">
        <f t="shared" si="35"/>
        <v>0</v>
      </c>
      <c r="BG353" s="185">
        <f t="shared" si="36"/>
        <v>0</v>
      </c>
      <c r="BH353" s="185">
        <f t="shared" si="37"/>
        <v>0</v>
      </c>
      <c r="BI353" s="185">
        <f t="shared" si="38"/>
        <v>0</v>
      </c>
      <c r="BJ353" s="14" t="s">
        <v>84</v>
      </c>
      <c r="BK353" s="185">
        <f t="shared" si="39"/>
        <v>0</v>
      </c>
      <c r="BL353" s="14" t="s">
        <v>585</v>
      </c>
      <c r="BM353" s="184" t="s">
        <v>1073</v>
      </c>
    </row>
    <row r="354" spans="1:65" s="2" customFormat="1" ht="24.2" customHeight="1">
      <c r="A354" s="31"/>
      <c r="B354" s="32"/>
      <c r="C354" s="186" t="s">
        <v>1074</v>
      </c>
      <c r="D354" s="186" t="s">
        <v>597</v>
      </c>
      <c r="E354" s="187" t="s">
        <v>1075</v>
      </c>
      <c r="F354" s="188" t="s">
        <v>1076</v>
      </c>
      <c r="G354" s="189" t="s">
        <v>166</v>
      </c>
      <c r="H354" s="190">
        <v>14</v>
      </c>
      <c r="I354" s="191"/>
      <c r="J354" s="192">
        <f t="shared" si="30"/>
        <v>0</v>
      </c>
      <c r="K354" s="188" t="s">
        <v>740</v>
      </c>
      <c r="L354" s="36"/>
      <c r="M354" s="193" t="s">
        <v>1</v>
      </c>
      <c r="N354" s="194" t="s">
        <v>42</v>
      </c>
      <c r="O354" s="68"/>
      <c r="P354" s="182">
        <f t="shared" si="31"/>
        <v>0</v>
      </c>
      <c r="Q354" s="182">
        <v>0</v>
      </c>
      <c r="R354" s="182">
        <f t="shared" si="32"/>
        <v>0</v>
      </c>
      <c r="S354" s="182">
        <v>0</v>
      </c>
      <c r="T354" s="183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84" t="s">
        <v>585</v>
      </c>
      <c r="AT354" s="184" t="s">
        <v>597</v>
      </c>
      <c r="AU354" s="184" t="s">
        <v>77</v>
      </c>
      <c r="AY354" s="14" t="s">
        <v>168</v>
      </c>
      <c r="BE354" s="185">
        <f t="shared" si="34"/>
        <v>0</v>
      </c>
      <c r="BF354" s="185">
        <f t="shared" si="35"/>
        <v>0</v>
      </c>
      <c r="BG354" s="185">
        <f t="shared" si="36"/>
        <v>0</v>
      </c>
      <c r="BH354" s="185">
        <f t="shared" si="37"/>
        <v>0</v>
      </c>
      <c r="BI354" s="185">
        <f t="shared" si="38"/>
        <v>0</v>
      </c>
      <c r="BJ354" s="14" t="s">
        <v>84</v>
      </c>
      <c r="BK354" s="185">
        <f t="shared" si="39"/>
        <v>0</v>
      </c>
      <c r="BL354" s="14" t="s">
        <v>585</v>
      </c>
      <c r="BM354" s="184" t="s">
        <v>1077</v>
      </c>
    </row>
    <row r="355" spans="1:65" s="2" customFormat="1" ht="24.2" customHeight="1">
      <c r="A355" s="31"/>
      <c r="B355" s="32"/>
      <c r="C355" s="186" t="s">
        <v>1078</v>
      </c>
      <c r="D355" s="186" t="s">
        <v>597</v>
      </c>
      <c r="E355" s="187" t="s">
        <v>1079</v>
      </c>
      <c r="F355" s="188" t="s">
        <v>1080</v>
      </c>
      <c r="G355" s="189" t="s">
        <v>166</v>
      </c>
      <c r="H355" s="190">
        <v>1</v>
      </c>
      <c r="I355" s="191"/>
      <c r="J355" s="192">
        <f t="shared" si="30"/>
        <v>0</v>
      </c>
      <c r="K355" s="188" t="s">
        <v>167</v>
      </c>
      <c r="L355" s="36"/>
      <c r="M355" s="193" t="s">
        <v>1</v>
      </c>
      <c r="N355" s="194" t="s">
        <v>42</v>
      </c>
      <c r="O355" s="68"/>
      <c r="P355" s="182">
        <f t="shared" si="31"/>
        <v>0</v>
      </c>
      <c r="Q355" s="182">
        <v>0</v>
      </c>
      <c r="R355" s="182">
        <f t="shared" si="32"/>
        <v>0</v>
      </c>
      <c r="S355" s="182">
        <v>0</v>
      </c>
      <c r="T355" s="183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84" t="s">
        <v>84</v>
      </c>
      <c r="AT355" s="184" t="s">
        <v>597</v>
      </c>
      <c r="AU355" s="184" t="s">
        <v>77</v>
      </c>
      <c r="AY355" s="14" t="s">
        <v>168</v>
      </c>
      <c r="BE355" s="185">
        <f t="shared" si="34"/>
        <v>0</v>
      </c>
      <c r="BF355" s="185">
        <f t="shared" si="35"/>
        <v>0</v>
      </c>
      <c r="BG355" s="185">
        <f t="shared" si="36"/>
        <v>0</v>
      </c>
      <c r="BH355" s="185">
        <f t="shared" si="37"/>
        <v>0</v>
      </c>
      <c r="BI355" s="185">
        <f t="shared" si="38"/>
        <v>0</v>
      </c>
      <c r="BJ355" s="14" t="s">
        <v>84</v>
      </c>
      <c r="BK355" s="185">
        <f t="shared" si="39"/>
        <v>0</v>
      </c>
      <c r="BL355" s="14" t="s">
        <v>84</v>
      </c>
      <c r="BM355" s="184" t="s">
        <v>1081</v>
      </c>
    </row>
    <row r="356" spans="1:65" s="2" customFormat="1" ht="14.45" customHeight="1">
      <c r="A356" s="31"/>
      <c r="B356" s="32"/>
      <c r="C356" s="186" t="s">
        <v>1082</v>
      </c>
      <c r="D356" s="186" t="s">
        <v>597</v>
      </c>
      <c r="E356" s="187" t="s">
        <v>1083</v>
      </c>
      <c r="F356" s="188" t="s">
        <v>1084</v>
      </c>
      <c r="G356" s="189" t="s">
        <v>166</v>
      </c>
      <c r="H356" s="190">
        <v>1</v>
      </c>
      <c r="I356" s="191"/>
      <c r="J356" s="192">
        <f t="shared" si="30"/>
        <v>0</v>
      </c>
      <c r="K356" s="188" t="s">
        <v>740</v>
      </c>
      <c r="L356" s="36"/>
      <c r="M356" s="193" t="s">
        <v>1</v>
      </c>
      <c r="N356" s="194" t="s">
        <v>42</v>
      </c>
      <c r="O356" s="68"/>
      <c r="P356" s="182">
        <f t="shared" si="31"/>
        <v>0</v>
      </c>
      <c r="Q356" s="182">
        <v>0</v>
      </c>
      <c r="R356" s="182">
        <f t="shared" si="32"/>
        <v>0</v>
      </c>
      <c r="S356" s="182">
        <v>0</v>
      </c>
      <c r="T356" s="183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84" t="s">
        <v>84</v>
      </c>
      <c r="AT356" s="184" t="s">
        <v>597</v>
      </c>
      <c r="AU356" s="184" t="s">
        <v>77</v>
      </c>
      <c r="AY356" s="14" t="s">
        <v>168</v>
      </c>
      <c r="BE356" s="185">
        <f t="shared" si="34"/>
        <v>0</v>
      </c>
      <c r="BF356" s="185">
        <f t="shared" si="35"/>
        <v>0</v>
      </c>
      <c r="BG356" s="185">
        <f t="shared" si="36"/>
        <v>0</v>
      </c>
      <c r="BH356" s="185">
        <f t="shared" si="37"/>
        <v>0</v>
      </c>
      <c r="BI356" s="185">
        <f t="shared" si="38"/>
        <v>0</v>
      </c>
      <c r="BJ356" s="14" t="s">
        <v>84</v>
      </c>
      <c r="BK356" s="185">
        <f t="shared" si="39"/>
        <v>0</v>
      </c>
      <c r="BL356" s="14" t="s">
        <v>84</v>
      </c>
      <c r="BM356" s="184" t="s">
        <v>1085</v>
      </c>
    </row>
    <row r="357" spans="1:65" s="2" customFormat="1" ht="24.2" customHeight="1">
      <c r="A357" s="31"/>
      <c r="B357" s="32"/>
      <c r="C357" s="186" t="s">
        <v>1086</v>
      </c>
      <c r="D357" s="186" t="s">
        <v>597</v>
      </c>
      <c r="E357" s="187" t="s">
        <v>1087</v>
      </c>
      <c r="F357" s="188" t="s">
        <v>1088</v>
      </c>
      <c r="G357" s="189" t="s">
        <v>166</v>
      </c>
      <c r="H357" s="190">
        <v>14</v>
      </c>
      <c r="I357" s="191"/>
      <c r="J357" s="192">
        <f t="shared" si="30"/>
        <v>0</v>
      </c>
      <c r="K357" s="188" t="s">
        <v>167</v>
      </c>
      <c r="L357" s="36"/>
      <c r="M357" s="193" t="s">
        <v>1</v>
      </c>
      <c r="N357" s="194" t="s">
        <v>42</v>
      </c>
      <c r="O357" s="68"/>
      <c r="P357" s="182">
        <f t="shared" si="31"/>
        <v>0</v>
      </c>
      <c r="Q357" s="182">
        <v>0</v>
      </c>
      <c r="R357" s="182">
        <f t="shared" si="32"/>
        <v>0</v>
      </c>
      <c r="S357" s="182">
        <v>0</v>
      </c>
      <c r="T357" s="183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84" t="s">
        <v>585</v>
      </c>
      <c r="AT357" s="184" t="s">
        <v>597</v>
      </c>
      <c r="AU357" s="184" t="s">
        <v>77</v>
      </c>
      <c r="AY357" s="14" t="s">
        <v>168</v>
      </c>
      <c r="BE357" s="185">
        <f t="shared" si="34"/>
        <v>0</v>
      </c>
      <c r="BF357" s="185">
        <f t="shared" si="35"/>
        <v>0</v>
      </c>
      <c r="BG357" s="185">
        <f t="shared" si="36"/>
        <v>0</v>
      </c>
      <c r="BH357" s="185">
        <f t="shared" si="37"/>
        <v>0</v>
      </c>
      <c r="BI357" s="185">
        <f t="shared" si="38"/>
        <v>0</v>
      </c>
      <c r="BJ357" s="14" t="s">
        <v>84</v>
      </c>
      <c r="BK357" s="185">
        <f t="shared" si="39"/>
        <v>0</v>
      </c>
      <c r="BL357" s="14" t="s">
        <v>585</v>
      </c>
      <c r="BM357" s="184" t="s">
        <v>1089</v>
      </c>
    </row>
    <row r="358" spans="1:65" s="2" customFormat="1" ht="37.9" customHeight="1">
      <c r="A358" s="31"/>
      <c r="B358" s="32"/>
      <c r="C358" s="186" t="s">
        <v>590</v>
      </c>
      <c r="D358" s="186" t="s">
        <v>597</v>
      </c>
      <c r="E358" s="187" t="s">
        <v>1090</v>
      </c>
      <c r="F358" s="188" t="s">
        <v>1091</v>
      </c>
      <c r="G358" s="189" t="s">
        <v>166</v>
      </c>
      <c r="H358" s="190">
        <v>1</v>
      </c>
      <c r="I358" s="191"/>
      <c r="J358" s="192">
        <f t="shared" si="30"/>
        <v>0</v>
      </c>
      <c r="K358" s="188" t="s">
        <v>167</v>
      </c>
      <c r="L358" s="36"/>
      <c r="M358" s="193" t="s">
        <v>1</v>
      </c>
      <c r="N358" s="194" t="s">
        <v>42</v>
      </c>
      <c r="O358" s="68"/>
      <c r="P358" s="182">
        <f t="shared" si="31"/>
        <v>0</v>
      </c>
      <c r="Q358" s="182">
        <v>0</v>
      </c>
      <c r="R358" s="182">
        <f t="shared" si="32"/>
        <v>0</v>
      </c>
      <c r="S358" s="182">
        <v>0</v>
      </c>
      <c r="T358" s="183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84" t="s">
        <v>585</v>
      </c>
      <c r="AT358" s="184" t="s">
        <v>597</v>
      </c>
      <c r="AU358" s="184" t="s">
        <v>77</v>
      </c>
      <c r="AY358" s="14" t="s">
        <v>168</v>
      </c>
      <c r="BE358" s="185">
        <f t="shared" si="34"/>
        <v>0</v>
      </c>
      <c r="BF358" s="185">
        <f t="shared" si="35"/>
        <v>0</v>
      </c>
      <c r="BG358" s="185">
        <f t="shared" si="36"/>
        <v>0</v>
      </c>
      <c r="BH358" s="185">
        <f t="shared" si="37"/>
        <v>0</v>
      </c>
      <c r="BI358" s="185">
        <f t="shared" si="38"/>
        <v>0</v>
      </c>
      <c r="BJ358" s="14" t="s">
        <v>84</v>
      </c>
      <c r="BK358" s="185">
        <f t="shared" si="39"/>
        <v>0</v>
      </c>
      <c r="BL358" s="14" t="s">
        <v>585</v>
      </c>
      <c r="BM358" s="184" t="s">
        <v>1092</v>
      </c>
    </row>
    <row r="359" spans="1:65" s="2" customFormat="1" ht="24.2" customHeight="1">
      <c r="A359" s="31"/>
      <c r="B359" s="32"/>
      <c r="C359" s="186" t="s">
        <v>1093</v>
      </c>
      <c r="D359" s="186" t="s">
        <v>597</v>
      </c>
      <c r="E359" s="187" t="s">
        <v>1094</v>
      </c>
      <c r="F359" s="188" t="s">
        <v>1095</v>
      </c>
      <c r="G359" s="189" t="s">
        <v>166</v>
      </c>
      <c r="H359" s="190">
        <v>14</v>
      </c>
      <c r="I359" s="191"/>
      <c r="J359" s="192">
        <f t="shared" si="30"/>
        <v>0</v>
      </c>
      <c r="K359" s="188" t="s">
        <v>167</v>
      </c>
      <c r="L359" s="36"/>
      <c r="M359" s="193" t="s">
        <v>1</v>
      </c>
      <c r="N359" s="194" t="s">
        <v>42</v>
      </c>
      <c r="O359" s="68"/>
      <c r="P359" s="182">
        <f t="shared" si="31"/>
        <v>0</v>
      </c>
      <c r="Q359" s="182">
        <v>0</v>
      </c>
      <c r="R359" s="182">
        <f t="shared" si="32"/>
        <v>0</v>
      </c>
      <c r="S359" s="182">
        <v>0</v>
      </c>
      <c r="T359" s="183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84" t="s">
        <v>585</v>
      </c>
      <c r="AT359" s="184" t="s">
        <v>597</v>
      </c>
      <c r="AU359" s="184" t="s">
        <v>77</v>
      </c>
      <c r="AY359" s="14" t="s">
        <v>168</v>
      </c>
      <c r="BE359" s="185">
        <f t="shared" si="34"/>
        <v>0</v>
      </c>
      <c r="BF359" s="185">
        <f t="shared" si="35"/>
        <v>0</v>
      </c>
      <c r="BG359" s="185">
        <f t="shared" si="36"/>
        <v>0</v>
      </c>
      <c r="BH359" s="185">
        <f t="shared" si="37"/>
        <v>0</v>
      </c>
      <c r="BI359" s="185">
        <f t="shared" si="38"/>
        <v>0</v>
      </c>
      <c r="BJ359" s="14" t="s">
        <v>84</v>
      </c>
      <c r="BK359" s="185">
        <f t="shared" si="39"/>
        <v>0</v>
      </c>
      <c r="BL359" s="14" t="s">
        <v>585</v>
      </c>
      <c r="BM359" s="184" t="s">
        <v>1096</v>
      </c>
    </row>
    <row r="360" spans="1:65" s="2" customFormat="1" ht="24.2" customHeight="1">
      <c r="A360" s="31"/>
      <c r="B360" s="32"/>
      <c r="C360" s="186" t="s">
        <v>1097</v>
      </c>
      <c r="D360" s="186" t="s">
        <v>597</v>
      </c>
      <c r="E360" s="187" t="s">
        <v>1098</v>
      </c>
      <c r="F360" s="188" t="s">
        <v>1099</v>
      </c>
      <c r="G360" s="189" t="s">
        <v>166</v>
      </c>
      <c r="H360" s="190">
        <v>1</v>
      </c>
      <c r="I360" s="191"/>
      <c r="J360" s="192">
        <f t="shared" si="30"/>
        <v>0</v>
      </c>
      <c r="K360" s="188" t="s">
        <v>167</v>
      </c>
      <c r="L360" s="36"/>
      <c r="M360" s="193" t="s">
        <v>1</v>
      </c>
      <c r="N360" s="194" t="s">
        <v>42</v>
      </c>
      <c r="O360" s="68"/>
      <c r="P360" s="182">
        <f t="shared" si="31"/>
        <v>0</v>
      </c>
      <c r="Q360" s="182">
        <v>0</v>
      </c>
      <c r="R360" s="182">
        <f t="shared" si="32"/>
        <v>0</v>
      </c>
      <c r="S360" s="182">
        <v>0</v>
      </c>
      <c r="T360" s="183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84" t="s">
        <v>585</v>
      </c>
      <c r="AT360" s="184" t="s">
        <v>597</v>
      </c>
      <c r="AU360" s="184" t="s">
        <v>77</v>
      </c>
      <c r="AY360" s="14" t="s">
        <v>168</v>
      </c>
      <c r="BE360" s="185">
        <f t="shared" si="34"/>
        <v>0</v>
      </c>
      <c r="BF360" s="185">
        <f t="shared" si="35"/>
        <v>0</v>
      </c>
      <c r="BG360" s="185">
        <f t="shared" si="36"/>
        <v>0</v>
      </c>
      <c r="BH360" s="185">
        <f t="shared" si="37"/>
        <v>0</v>
      </c>
      <c r="BI360" s="185">
        <f t="shared" si="38"/>
        <v>0</v>
      </c>
      <c r="BJ360" s="14" t="s">
        <v>84</v>
      </c>
      <c r="BK360" s="185">
        <f t="shared" si="39"/>
        <v>0</v>
      </c>
      <c r="BL360" s="14" t="s">
        <v>585</v>
      </c>
      <c r="BM360" s="184" t="s">
        <v>1100</v>
      </c>
    </row>
    <row r="361" spans="1:65" s="2" customFormat="1" ht="24.2" customHeight="1">
      <c r="A361" s="31"/>
      <c r="B361" s="32"/>
      <c r="C361" s="186" t="s">
        <v>1101</v>
      </c>
      <c r="D361" s="186" t="s">
        <v>597</v>
      </c>
      <c r="E361" s="187" t="s">
        <v>1102</v>
      </c>
      <c r="F361" s="188" t="s">
        <v>1103</v>
      </c>
      <c r="G361" s="189" t="s">
        <v>166</v>
      </c>
      <c r="H361" s="190">
        <v>1</v>
      </c>
      <c r="I361" s="191"/>
      <c r="J361" s="192">
        <f t="shared" si="30"/>
        <v>0</v>
      </c>
      <c r="K361" s="188" t="s">
        <v>167</v>
      </c>
      <c r="L361" s="36"/>
      <c r="M361" s="193" t="s">
        <v>1</v>
      </c>
      <c r="N361" s="194" t="s">
        <v>42</v>
      </c>
      <c r="O361" s="68"/>
      <c r="P361" s="182">
        <f t="shared" si="31"/>
        <v>0</v>
      </c>
      <c r="Q361" s="182">
        <v>0</v>
      </c>
      <c r="R361" s="182">
        <f t="shared" si="32"/>
        <v>0</v>
      </c>
      <c r="S361" s="182">
        <v>0</v>
      </c>
      <c r="T361" s="183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84" t="s">
        <v>585</v>
      </c>
      <c r="AT361" s="184" t="s">
        <v>597</v>
      </c>
      <c r="AU361" s="184" t="s">
        <v>77</v>
      </c>
      <c r="AY361" s="14" t="s">
        <v>168</v>
      </c>
      <c r="BE361" s="185">
        <f t="shared" si="34"/>
        <v>0</v>
      </c>
      <c r="BF361" s="185">
        <f t="shared" si="35"/>
        <v>0</v>
      </c>
      <c r="BG361" s="185">
        <f t="shared" si="36"/>
        <v>0</v>
      </c>
      <c r="BH361" s="185">
        <f t="shared" si="37"/>
        <v>0</v>
      </c>
      <c r="BI361" s="185">
        <f t="shared" si="38"/>
        <v>0</v>
      </c>
      <c r="BJ361" s="14" t="s">
        <v>84</v>
      </c>
      <c r="BK361" s="185">
        <f t="shared" si="39"/>
        <v>0</v>
      </c>
      <c r="BL361" s="14" t="s">
        <v>585</v>
      </c>
      <c r="BM361" s="184" t="s">
        <v>1104</v>
      </c>
    </row>
    <row r="362" spans="1:65" s="2" customFormat="1" ht="24.2" customHeight="1">
      <c r="A362" s="31"/>
      <c r="B362" s="32"/>
      <c r="C362" s="186" t="s">
        <v>1105</v>
      </c>
      <c r="D362" s="186" t="s">
        <v>597</v>
      </c>
      <c r="E362" s="187" t="s">
        <v>1106</v>
      </c>
      <c r="F362" s="188" t="s">
        <v>1107</v>
      </c>
      <c r="G362" s="189" t="s">
        <v>166</v>
      </c>
      <c r="H362" s="190">
        <v>1</v>
      </c>
      <c r="I362" s="191"/>
      <c r="J362" s="192">
        <f t="shared" si="30"/>
        <v>0</v>
      </c>
      <c r="K362" s="188" t="s">
        <v>167</v>
      </c>
      <c r="L362" s="36"/>
      <c r="M362" s="193" t="s">
        <v>1</v>
      </c>
      <c r="N362" s="194" t="s">
        <v>42</v>
      </c>
      <c r="O362" s="68"/>
      <c r="P362" s="182">
        <f t="shared" si="31"/>
        <v>0</v>
      </c>
      <c r="Q362" s="182">
        <v>0</v>
      </c>
      <c r="R362" s="182">
        <f t="shared" si="32"/>
        <v>0</v>
      </c>
      <c r="S362" s="182">
        <v>0</v>
      </c>
      <c r="T362" s="183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84" t="s">
        <v>585</v>
      </c>
      <c r="AT362" s="184" t="s">
        <v>597</v>
      </c>
      <c r="AU362" s="184" t="s">
        <v>77</v>
      </c>
      <c r="AY362" s="14" t="s">
        <v>168</v>
      </c>
      <c r="BE362" s="185">
        <f t="shared" si="34"/>
        <v>0</v>
      </c>
      <c r="BF362" s="185">
        <f t="shared" si="35"/>
        <v>0</v>
      </c>
      <c r="BG362" s="185">
        <f t="shared" si="36"/>
        <v>0</v>
      </c>
      <c r="BH362" s="185">
        <f t="shared" si="37"/>
        <v>0</v>
      </c>
      <c r="BI362" s="185">
        <f t="shared" si="38"/>
        <v>0</v>
      </c>
      <c r="BJ362" s="14" t="s">
        <v>84</v>
      </c>
      <c r="BK362" s="185">
        <f t="shared" si="39"/>
        <v>0</v>
      </c>
      <c r="BL362" s="14" t="s">
        <v>585</v>
      </c>
      <c r="BM362" s="184" t="s">
        <v>1108</v>
      </c>
    </row>
    <row r="363" spans="1:65" s="2" customFormat="1" ht="24.2" customHeight="1">
      <c r="A363" s="31"/>
      <c r="B363" s="32"/>
      <c r="C363" s="186" t="s">
        <v>1109</v>
      </c>
      <c r="D363" s="186" t="s">
        <v>597</v>
      </c>
      <c r="E363" s="187" t="s">
        <v>1110</v>
      </c>
      <c r="F363" s="188" t="s">
        <v>1111</v>
      </c>
      <c r="G363" s="189" t="s">
        <v>166</v>
      </c>
      <c r="H363" s="190">
        <v>1</v>
      </c>
      <c r="I363" s="191"/>
      <c r="J363" s="192">
        <f t="shared" si="30"/>
        <v>0</v>
      </c>
      <c r="K363" s="188" t="s">
        <v>167</v>
      </c>
      <c r="L363" s="36"/>
      <c r="M363" s="193" t="s">
        <v>1</v>
      </c>
      <c r="N363" s="194" t="s">
        <v>42</v>
      </c>
      <c r="O363" s="68"/>
      <c r="P363" s="182">
        <f t="shared" si="31"/>
        <v>0</v>
      </c>
      <c r="Q363" s="182">
        <v>0</v>
      </c>
      <c r="R363" s="182">
        <f t="shared" si="32"/>
        <v>0</v>
      </c>
      <c r="S363" s="182">
        <v>0</v>
      </c>
      <c r="T363" s="183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84" t="s">
        <v>176</v>
      </c>
      <c r="AT363" s="184" t="s">
        <v>597</v>
      </c>
      <c r="AU363" s="184" t="s">
        <v>77</v>
      </c>
      <c r="AY363" s="14" t="s">
        <v>168</v>
      </c>
      <c r="BE363" s="185">
        <f t="shared" si="34"/>
        <v>0</v>
      </c>
      <c r="BF363" s="185">
        <f t="shared" si="35"/>
        <v>0</v>
      </c>
      <c r="BG363" s="185">
        <f t="shared" si="36"/>
        <v>0</v>
      </c>
      <c r="BH363" s="185">
        <f t="shared" si="37"/>
        <v>0</v>
      </c>
      <c r="BI363" s="185">
        <f t="shared" si="38"/>
        <v>0</v>
      </c>
      <c r="BJ363" s="14" t="s">
        <v>84</v>
      </c>
      <c r="BK363" s="185">
        <f t="shared" si="39"/>
        <v>0</v>
      </c>
      <c r="BL363" s="14" t="s">
        <v>176</v>
      </c>
      <c r="BM363" s="184" t="s">
        <v>1112</v>
      </c>
    </row>
    <row r="364" spans="1:65" s="2" customFormat="1" ht="24.2" customHeight="1">
      <c r="A364" s="31"/>
      <c r="B364" s="32"/>
      <c r="C364" s="186" t="s">
        <v>1113</v>
      </c>
      <c r="D364" s="186" t="s">
        <v>597</v>
      </c>
      <c r="E364" s="187" t="s">
        <v>1114</v>
      </c>
      <c r="F364" s="188" t="s">
        <v>1115</v>
      </c>
      <c r="G364" s="189" t="s">
        <v>166</v>
      </c>
      <c r="H364" s="190">
        <v>1</v>
      </c>
      <c r="I364" s="191"/>
      <c r="J364" s="192">
        <f t="shared" si="30"/>
        <v>0</v>
      </c>
      <c r="K364" s="188" t="s">
        <v>740</v>
      </c>
      <c r="L364" s="36"/>
      <c r="M364" s="193" t="s">
        <v>1</v>
      </c>
      <c r="N364" s="194" t="s">
        <v>42</v>
      </c>
      <c r="O364" s="68"/>
      <c r="P364" s="182">
        <f t="shared" si="31"/>
        <v>0</v>
      </c>
      <c r="Q364" s="182">
        <v>0</v>
      </c>
      <c r="R364" s="182">
        <f t="shared" si="32"/>
        <v>0</v>
      </c>
      <c r="S364" s="182">
        <v>0</v>
      </c>
      <c r="T364" s="183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84" t="s">
        <v>585</v>
      </c>
      <c r="AT364" s="184" t="s">
        <v>597</v>
      </c>
      <c r="AU364" s="184" t="s">
        <v>77</v>
      </c>
      <c r="AY364" s="14" t="s">
        <v>168</v>
      </c>
      <c r="BE364" s="185">
        <f t="shared" si="34"/>
        <v>0</v>
      </c>
      <c r="BF364" s="185">
        <f t="shared" si="35"/>
        <v>0</v>
      </c>
      <c r="BG364" s="185">
        <f t="shared" si="36"/>
        <v>0</v>
      </c>
      <c r="BH364" s="185">
        <f t="shared" si="37"/>
        <v>0</v>
      </c>
      <c r="BI364" s="185">
        <f t="shared" si="38"/>
        <v>0</v>
      </c>
      <c r="BJ364" s="14" t="s">
        <v>84</v>
      </c>
      <c r="BK364" s="185">
        <f t="shared" si="39"/>
        <v>0</v>
      </c>
      <c r="BL364" s="14" t="s">
        <v>585</v>
      </c>
      <c r="BM364" s="184" t="s">
        <v>1116</v>
      </c>
    </row>
    <row r="365" spans="1:65" s="2" customFormat="1" ht="24.2" customHeight="1">
      <c r="A365" s="31"/>
      <c r="B365" s="32"/>
      <c r="C365" s="186" t="s">
        <v>1117</v>
      </c>
      <c r="D365" s="186" t="s">
        <v>597</v>
      </c>
      <c r="E365" s="187" t="s">
        <v>1118</v>
      </c>
      <c r="F365" s="188" t="s">
        <v>1119</v>
      </c>
      <c r="G365" s="189" t="s">
        <v>166</v>
      </c>
      <c r="H365" s="190">
        <v>1</v>
      </c>
      <c r="I365" s="191"/>
      <c r="J365" s="192">
        <f t="shared" si="30"/>
        <v>0</v>
      </c>
      <c r="K365" s="188" t="s">
        <v>167</v>
      </c>
      <c r="L365" s="36"/>
      <c r="M365" s="193" t="s">
        <v>1</v>
      </c>
      <c r="N365" s="194" t="s">
        <v>42</v>
      </c>
      <c r="O365" s="68"/>
      <c r="P365" s="182">
        <f t="shared" si="31"/>
        <v>0</v>
      </c>
      <c r="Q365" s="182">
        <v>0</v>
      </c>
      <c r="R365" s="182">
        <f t="shared" si="32"/>
        <v>0</v>
      </c>
      <c r="S365" s="182">
        <v>0</v>
      </c>
      <c r="T365" s="183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84" t="s">
        <v>585</v>
      </c>
      <c r="AT365" s="184" t="s">
        <v>597</v>
      </c>
      <c r="AU365" s="184" t="s">
        <v>77</v>
      </c>
      <c r="AY365" s="14" t="s">
        <v>168</v>
      </c>
      <c r="BE365" s="185">
        <f t="shared" si="34"/>
        <v>0</v>
      </c>
      <c r="BF365" s="185">
        <f t="shared" si="35"/>
        <v>0</v>
      </c>
      <c r="BG365" s="185">
        <f t="shared" si="36"/>
        <v>0</v>
      </c>
      <c r="BH365" s="185">
        <f t="shared" si="37"/>
        <v>0</v>
      </c>
      <c r="BI365" s="185">
        <f t="shared" si="38"/>
        <v>0</v>
      </c>
      <c r="BJ365" s="14" t="s">
        <v>84</v>
      </c>
      <c r="BK365" s="185">
        <f t="shared" si="39"/>
        <v>0</v>
      </c>
      <c r="BL365" s="14" t="s">
        <v>585</v>
      </c>
      <c r="BM365" s="184" t="s">
        <v>1120</v>
      </c>
    </row>
    <row r="366" spans="1:65" s="2" customFormat="1" ht="24.2" customHeight="1">
      <c r="A366" s="31"/>
      <c r="B366" s="32"/>
      <c r="C366" s="186" t="s">
        <v>1121</v>
      </c>
      <c r="D366" s="186" t="s">
        <v>597</v>
      </c>
      <c r="E366" s="187" t="s">
        <v>1122</v>
      </c>
      <c r="F366" s="188" t="s">
        <v>1123</v>
      </c>
      <c r="G366" s="189" t="s">
        <v>166</v>
      </c>
      <c r="H366" s="190">
        <v>1</v>
      </c>
      <c r="I366" s="191"/>
      <c r="J366" s="192">
        <f t="shared" si="30"/>
        <v>0</v>
      </c>
      <c r="K366" s="188" t="s">
        <v>740</v>
      </c>
      <c r="L366" s="36"/>
      <c r="M366" s="193" t="s">
        <v>1</v>
      </c>
      <c r="N366" s="194" t="s">
        <v>42</v>
      </c>
      <c r="O366" s="68"/>
      <c r="P366" s="182">
        <f t="shared" si="31"/>
        <v>0</v>
      </c>
      <c r="Q366" s="182">
        <v>0</v>
      </c>
      <c r="R366" s="182">
        <f t="shared" si="32"/>
        <v>0</v>
      </c>
      <c r="S366" s="182">
        <v>0</v>
      </c>
      <c r="T366" s="183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84" t="s">
        <v>585</v>
      </c>
      <c r="AT366" s="184" t="s">
        <v>597</v>
      </c>
      <c r="AU366" s="184" t="s">
        <v>77</v>
      </c>
      <c r="AY366" s="14" t="s">
        <v>168</v>
      </c>
      <c r="BE366" s="185">
        <f t="shared" si="34"/>
        <v>0</v>
      </c>
      <c r="BF366" s="185">
        <f t="shared" si="35"/>
        <v>0</v>
      </c>
      <c r="BG366" s="185">
        <f t="shared" si="36"/>
        <v>0</v>
      </c>
      <c r="BH366" s="185">
        <f t="shared" si="37"/>
        <v>0</v>
      </c>
      <c r="BI366" s="185">
        <f t="shared" si="38"/>
        <v>0</v>
      </c>
      <c r="BJ366" s="14" t="s">
        <v>84</v>
      </c>
      <c r="BK366" s="185">
        <f t="shared" si="39"/>
        <v>0</v>
      </c>
      <c r="BL366" s="14" t="s">
        <v>585</v>
      </c>
      <c r="BM366" s="184" t="s">
        <v>1124</v>
      </c>
    </row>
    <row r="367" spans="1:65" s="2" customFormat="1" ht="24.2" customHeight="1">
      <c r="A367" s="31"/>
      <c r="B367" s="32"/>
      <c r="C367" s="186" t="s">
        <v>1125</v>
      </c>
      <c r="D367" s="186" t="s">
        <v>597</v>
      </c>
      <c r="E367" s="187" t="s">
        <v>1126</v>
      </c>
      <c r="F367" s="188" t="s">
        <v>1127</v>
      </c>
      <c r="G367" s="189" t="s">
        <v>715</v>
      </c>
      <c r="H367" s="190">
        <v>16</v>
      </c>
      <c r="I367" s="191"/>
      <c r="J367" s="192">
        <f t="shared" si="30"/>
        <v>0</v>
      </c>
      <c r="K367" s="188" t="s">
        <v>167</v>
      </c>
      <c r="L367" s="36"/>
      <c r="M367" s="193" t="s">
        <v>1</v>
      </c>
      <c r="N367" s="194" t="s">
        <v>42</v>
      </c>
      <c r="O367" s="68"/>
      <c r="P367" s="182">
        <f t="shared" si="31"/>
        <v>0</v>
      </c>
      <c r="Q367" s="182">
        <v>0</v>
      </c>
      <c r="R367" s="182">
        <f t="shared" si="32"/>
        <v>0</v>
      </c>
      <c r="S367" s="182">
        <v>0</v>
      </c>
      <c r="T367" s="183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84" t="s">
        <v>84</v>
      </c>
      <c r="AT367" s="184" t="s">
        <v>597</v>
      </c>
      <c r="AU367" s="184" t="s">
        <v>77</v>
      </c>
      <c r="AY367" s="14" t="s">
        <v>168</v>
      </c>
      <c r="BE367" s="185">
        <f t="shared" si="34"/>
        <v>0</v>
      </c>
      <c r="BF367" s="185">
        <f t="shared" si="35"/>
        <v>0</v>
      </c>
      <c r="BG367" s="185">
        <f t="shared" si="36"/>
        <v>0</v>
      </c>
      <c r="BH367" s="185">
        <f t="shared" si="37"/>
        <v>0</v>
      </c>
      <c r="BI367" s="185">
        <f t="shared" si="38"/>
        <v>0</v>
      </c>
      <c r="BJ367" s="14" t="s">
        <v>84</v>
      </c>
      <c r="BK367" s="185">
        <f t="shared" si="39"/>
        <v>0</v>
      </c>
      <c r="BL367" s="14" t="s">
        <v>84</v>
      </c>
      <c r="BM367" s="184" t="s">
        <v>1128</v>
      </c>
    </row>
    <row r="368" spans="1:65" s="2" customFormat="1" ht="24.2" customHeight="1">
      <c r="A368" s="31"/>
      <c r="B368" s="32"/>
      <c r="C368" s="186" t="s">
        <v>1129</v>
      </c>
      <c r="D368" s="186" t="s">
        <v>597</v>
      </c>
      <c r="E368" s="187" t="s">
        <v>1130</v>
      </c>
      <c r="F368" s="188" t="s">
        <v>1131</v>
      </c>
      <c r="G368" s="189" t="s">
        <v>1132</v>
      </c>
      <c r="H368" s="190">
        <v>2</v>
      </c>
      <c r="I368" s="191"/>
      <c r="J368" s="192">
        <f t="shared" si="30"/>
        <v>0</v>
      </c>
      <c r="K368" s="188" t="s">
        <v>1</v>
      </c>
      <c r="L368" s="36"/>
      <c r="M368" s="193" t="s">
        <v>1</v>
      </c>
      <c r="N368" s="194" t="s">
        <v>42</v>
      </c>
      <c r="O368" s="68"/>
      <c r="P368" s="182">
        <f t="shared" si="31"/>
        <v>0</v>
      </c>
      <c r="Q368" s="182">
        <v>0</v>
      </c>
      <c r="R368" s="182">
        <f t="shared" si="32"/>
        <v>0</v>
      </c>
      <c r="S368" s="182">
        <v>0</v>
      </c>
      <c r="T368" s="183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84" t="s">
        <v>226</v>
      </c>
      <c r="AT368" s="184" t="s">
        <v>597</v>
      </c>
      <c r="AU368" s="184" t="s">
        <v>77</v>
      </c>
      <c r="AY368" s="14" t="s">
        <v>168</v>
      </c>
      <c r="BE368" s="185">
        <f t="shared" si="34"/>
        <v>0</v>
      </c>
      <c r="BF368" s="185">
        <f t="shared" si="35"/>
        <v>0</v>
      </c>
      <c r="BG368" s="185">
        <f t="shared" si="36"/>
        <v>0</v>
      </c>
      <c r="BH368" s="185">
        <f t="shared" si="37"/>
        <v>0</v>
      </c>
      <c r="BI368" s="185">
        <f t="shared" si="38"/>
        <v>0</v>
      </c>
      <c r="BJ368" s="14" t="s">
        <v>84</v>
      </c>
      <c r="BK368" s="185">
        <f t="shared" si="39"/>
        <v>0</v>
      </c>
      <c r="BL368" s="14" t="s">
        <v>226</v>
      </c>
      <c r="BM368" s="184" t="s">
        <v>1133</v>
      </c>
    </row>
    <row r="369" spans="1:65" s="2" customFormat="1" ht="24.2" customHeight="1">
      <c r="A369" s="31"/>
      <c r="B369" s="32"/>
      <c r="C369" s="186" t="s">
        <v>1134</v>
      </c>
      <c r="D369" s="186" t="s">
        <v>597</v>
      </c>
      <c r="E369" s="187" t="s">
        <v>1135</v>
      </c>
      <c r="F369" s="188" t="s">
        <v>1136</v>
      </c>
      <c r="G369" s="189" t="s">
        <v>1132</v>
      </c>
      <c r="H369" s="190">
        <v>2</v>
      </c>
      <c r="I369" s="191"/>
      <c r="J369" s="192">
        <f t="shared" si="30"/>
        <v>0</v>
      </c>
      <c r="K369" s="188" t="s">
        <v>1</v>
      </c>
      <c r="L369" s="36"/>
      <c r="M369" s="193" t="s">
        <v>1</v>
      </c>
      <c r="N369" s="194" t="s">
        <v>42</v>
      </c>
      <c r="O369" s="68"/>
      <c r="P369" s="182">
        <f t="shared" si="31"/>
        <v>0</v>
      </c>
      <c r="Q369" s="182">
        <v>0</v>
      </c>
      <c r="R369" s="182">
        <f t="shared" si="32"/>
        <v>0</v>
      </c>
      <c r="S369" s="182">
        <v>0</v>
      </c>
      <c r="T369" s="183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84" t="s">
        <v>226</v>
      </c>
      <c r="AT369" s="184" t="s">
        <v>597</v>
      </c>
      <c r="AU369" s="184" t="s">
        <v>77</v>
      </c>
      <c r="AY369" s="14" t="s">
        <v>168</v>
      </c>
      <c r="BE369" s="185">
        <f t="shared" si="34"/>
        <v>0</v>
      </c>
      <c r="BF369" s="185">
        <f t="shared" si="35"/>
        <v>0</v>
      </c>
      <c r="BG369" s="185">
        <f t="shared" si="36"/>
        <v>0</v>
      </c>
      <c r="BH369" s="185">
        <f t="shared" si="37"/>
        <v>0</v>
      </c>
      <c r="BI369" s="185">
        <f t="shared" si="38"/>
        <v>0</v>
      </c>
      <c r="BJ369" s="14" t="s">
        <v>84</v>
      </c>
      <c r="BK369" s="185">
        <f t="shared" si="39"/>
        <v>0</v>
      </c>
      <c r="BL369" s="14" t="s">
        <v>226</v>
      </c>
      <c r="BM369" s="184" t="s">
        <v>1137</v>
      </c>
    </row>
    <row r="370" spans="1:65" s="2" customFormat="1" ht="37.9" customHeight="1">
      <c r="A370" s="31"/>
      <c r="B370" s="32"/>
      <c r="C370" s="186" t="s">
        <v>1138</v>
      </c>
      <c r="D370" s="186" t="s">
        <v>597</v>
      </c>
      <c r="E370" s="187" t="s">
        <v>1139</v>
      </c>
      <c r="F370" s="188" t="s">
        <v>1140</v>
      </c>
      <c r="G370" s="189" t="s">
        <v>1132</v>
      </c>
      <c r="H370" s="190">
        <v>1</v>
      </c>
      <c r="I370" s="191"/>
      <c r="J370" s="192">
        <f t="shared" si="30"/>
        <v>0</v>
      </c>
      <c r="K370" s="188" t="s">
        <v>1</v>
      </c>
      <c r="L370" s="36"/>
      <c r="M370" s="193" t="s">
        <v>1</v>
      </c>
      <c r="N370" s="194" t="s">
        <v>42</v>
      </c>
      <c r="O370" s="68"/>
      <c r="P370" s="182">
        <f t="shared" si="31"/>
        <v>0</v>
      </c>
      <c r="Q370" s="182">
        <v>0</v>
      </c>
      <c r="R370" s="182">
        <f t="shared" si="32"/>
        <v>0</v>
      </c>
      <c r="S370" s="182">
        <v>0</v>
      </c>
      <c r="T370" s="183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84" t="s">
        <v>226</v>
      </c>
      <c r="AT370" s="184" t="s">
        <v>597</v>
      </c>
      <c r="AU370" s="184" t="s">
        <v>77</v>
      </c>
      <c r="AY370" s="14" t="s">
        <v>168</v>
      </c>
      <c r="BE370" s="185">
        <f t="shared" si="34"/>
        <v>0</v>
      </c>
      <c r="BF370" s="185">
        <f t="shared" si="35"/>
        <v>0</v>
      </c>
      <c r="BG370" s="185">
        <f t="shared" si="36"/>
        <v>0</v>
      </c>
      <c r="BH370" s="185">
        <f t="shared" si="37"/>
        <v>0</v>
      </c>
      <c r="BI370" s="185">
        <f t="shared" si="38"/>
        <v>0</v>
      </c>
      <c r="BJ370" s="14" t="s">
        <v>84</v>
      </c>
      <c r="BK370" s="185">
        <f t="shared" si="39"/>
        <v>0</v>
      </c>
      <c r="BL370" s="14" t="s">
        <v>226</v>
      </c>
      <c r="BM370" s="184" t="s">
        <v>1141</v>
      </c>
    </row>
    <row r="371" spans="1:65" s="2" customFormat="1" ht="37.9" customHeight="1">
      <c r="A371" s="31"/>
      <c r="B371" s="32"/>
      <c r="C371" s="186" t="s">
        <v>1142</v>
      </c>
      <c r="D371" s="186" t="s">
        <v>597</v>
      </c>
      <c r="E371" s="187" t="s">
        <v>1143</v>
      </c>
      <c r="F371" s="188" t="s">
        <v>1144</v>
      </c>
      <c r="G371" s="189" t="s">
        <v>1132</v>
      </c>
      <c r="H371" s="190">
        <v>1</v>
      </c>
      <c r="I371" s="191"/>
      <c r="J371" s="192">
        <f t="shared" si="30"/>
        <v>0</v>
      </c>
      <c r="K371" s="188" t="s">
        <v>1</v>
      </c>
      <c r="L371" s="36"/>
      <c r="M371" s="193" t="s">
        <v>1</v>
      </c>
      <c r="N371" s="194" t="s">
        <v>42</v>
      </c>
      <c r="O371" s="68"/>
      <c r="P371" s="182">
        <f t="shared" si="31"/>
        <v>0</v>
      </c>
      <c r="Q371" s="182">
        <v>0</v>
      </c>
      <c r="R371" s="182">
        <f t="shared" si="32"/>
        <v>0</v>
      </c>
      <c r="S371" s="182">
        <v>0</v>
      </c>
      <c r="T371" s="183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84" t="s">
        <v>226</v>
      </c>
      <c r="AT371" s="184" t="s">
        <v>597</v>
      </c>
      <c r="AU371" s="184" t="s">
        <v>77</v>
      </c>
      <c r="AY371" s="14" t="s">
        <v>168</v>
      </c>
      <c r="BE371" s="185">
        <f t="shared" si="34"/>
        <v>0</v>
      </c>
      <c r="BF371" s="185">
        <f t="shared" si="35"/>
        <v>0</v>
      </c>
      <c r="BG371" s="185">
        <f t="shared" si="36"/>
        <v>0</v>
      </c>
      <c r="BH371" s="185">
        <f t="shared" si="37"/>
        <v>0</v>
      </c>
      <c r="BI371" s="185">
        <f t="shared" si="38"/>
        <v>0</v>
      </c>
      <c r="BJ371" s="14" t="s">
        <v>84</v>
      </c>
      <c r="BK371" s="185">
        <f t="shared" si="39"/>
        <v>0</v>
      </c>
      <c r="BL371" s="14" t="s">
        <v>226</v>
      </c>
      <c r="BM371" s="184" t="s">
        <v>1145</v>
      </c>
    </row>
    <row r="372" spans="1:65" s="2" customFormat="1" ht="24.2" customHeight="1">
      <c r="A372" s="31"/>
      <c r="B372" s="32"/>
      <c r="C372" s="186" t="s">
        <v>1146</v>
      </c>
      <c r="D372" s="186" t="s">
        <v>597</v>
      </c>
      <c r="E372" s="187" t="s">
        <v>1147</v>
      </c>
      <c r="F372" s="188" t="s">
        <v>1148</v>
      </c>
      <c r="G372" s="189" t="s">
        <v>1132</v>
      </c>
      <c r="H372" s="190">
        <v>1</v>
      </c>
      <c r="I372" s="191"/>
      <c r="J372" s="192">
        <f t="shared" si="30"/>
        <v>0</v>
      </c>
      <c r="K372" s="188" t="s">
        <v>1</v>
      </c>
      <c r="L372" s="36"/>
      <c r="M372" s="193" t="s">
        <v>1</v>
      </c>
      <c r="N372" s="194" t="s">
        <v>42</v>
      </c>
      <c r="O372" s="68"/>
      <c r="P372" s="182">
        <f t="shared" si="31"/>
        <v>0</v>
      </c>
      <c r="Q372" s="182">
        <v>0</v>
      </c>
      <c r="R372" s="182">
        <f t="shared" si="32"/>
        <v>0</v>
      </c>
      <c r="S372" s="182">
        <v>0</v>
      </c>
      <c r="T372" s="183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84" t="s">
        <v>226</v>
      </c>
      <c r="AT372" s="184" t="s">
        <v>597</v>
      </c>
      <c r="AU372" s="184" t="s">
        <v>77</v>
      </c>
      <c r="AY372" s="14" t="s">
        <v>168</v>
      </c>
      <c r="BE372" s="185">
        <f t="shared" si="34"/>
        <v>0</v>
      </c>
      <c r="BF372" s="185">
        <f t="shared" si="35"/>
        <v>0</v>
      </c>
      <c r="BG372" s="185">
        <f t="shared" si="36"/>
        <v>0</v>
      </c>
      <c r="BH372" s="185">
        <f t="shared" si="37"/>
        <v>0</v>
      </c>
      <c r="BI372" s="185">
        <f t="shared" si="38"/>
        <v>0</v>
      </c>
      <c r="BJ372" s="14" t="s">
        <v>84</v>
      </c>
      <c r="BK372" s="185">
        <f t="shared" si="39"/>
        <v>0</v>
      </c>
      <c r="BL372" s="14" t="s">
        <v>226</v>
      </c>
      <c r="BM372" s="184" t="s">
        <v>1149</v>
      </c>
    </row>
    <row r="373" spans="1:65" s="2" customFormat="1" ht="24.2" customHeight="1">
      <c r="A373" s="31"/>
      <c r="B373" s="32"/>
      <c r="C373" s="186" t="s">
        <v>1150</v>
      </c>
      <c r="D373" s="186" t="s">
        <v>597</v>
      </c>
      <c r="E373" s="187" t="s">
        <v>1151</v>
      </c>
      <c r="F373" s="188" t="s">
        <v>1152</v>
      </c>
      <c r="G373" s="189" t="s">
        <v>1153</v>
      </c>
      <c r="H373" s="190">
        <v>15</v>
      </c>
      <c r="I373" s="191"/>
      <c r="J373" s="192">
        <f t="shared" si="30"/>
        <v>0</v>
      </c>
      <c r="K373" s="188" t="s">
        <v>1</v>
      </c>
      <c r="L373" s="36"/>
      <c r="M373" s="193" t="s">
        <v>1</v>
      </c>
      <c r="N373" s="194" t="s">
        <v>42</v>
      </c>
      <c r="O373" s="68"/>
      <c r="P373" s="182">
        <f t="shared" si="31"/>
        <v>0</v>
      </c>
      <c r="Q373" s="182">
        <v>0</v>
      </c>
      <c r="R373" s="182">
        <f t="shared" si="32"/>
        <v>0</v>
      </c>
      <c r="S373" s="182">
        <v>0</v>
      </c>
      <c r="T373" s="183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84" t="s">
        <v>226</v>
      </c>
      <c r="AT373" s="184" t="s">
        <v>597</v>
      </c>
      <c r="AU373" s="184" t="s">
        <v>77</v>
      </c>
      <c r="AY373" s="14" t="s">
        <v>168</v>
      </c>
      <c r="BE373" s="185">
        <f t="shared" si="34"/>
        <v>0</v>
      </c>
      <c r="BF373" s="185">
        <f t="shared" si="35"/>
        <v>0</v>
      </c>
      <c r="BG373" s="185">
        <f t="shared" si="36"/>
        <v>0</v>
      </c>
      <c r="BH373" s="185">
        <f t="shared" si="37"/>
        <v>0</v>
      </c>
      <c r="BI373" s="185">
        <f t="shared" si="38"/>
        <v>0</v>
      </c>
      <c r="BJ373" s="14" t="s">
        <v>84</v>
      </c>
      <c r="BK373" s="185">
        <f t="shared" si="39"/>
        <v>0</v>
      </c>
      <c r="BL373" s="14" t="s">
        <v>226</v>
      </c>
      <c r="BM373" s="184" t="s">
        <v>1154</v>
      </c>
    </row>
    <row r="374" spans="1:65" s="2" customFormat="1" ht="24.2" customHeight="1">
      <c r="A374" s="31"/>
      <c r="B374" s="32"/>
      <c r="C374" s="186" t="s">
        <v>1155</v>
      </c>
      <c r="D374" s="186" t="s">
        <v>597</v>
      </c>
      <c r="E374" s="187" t="s">
        <v>1156</v>
      </c>
      <c r="F374" s="188" t="s">
        <v>1157</v>
      </c>
      <c r="G374" s="189" t="s">
        <v>1132</v>
      </c>
      <c r="H374" s="190">
        <v>1</v>
      </c>
      <c r="I374" s="191"/>
      <c r="J374" s="192">
        <f t="shared" si="30"/>
        <v>0</v>
      </c>
      <c r="K374" s="188" t="s">
        <v>1</v>
      </c>
      <c r="L374" s="36"/>
      <c r="M374" s="193" t="s">
        <v>1</v>
      </c>
      <c r="N374" s="194" t="s">
        <v>42</v>
      </c>
      <c r="O374" s="68"/>
      <c r="P374" s="182">
        <f t="shared" si="31"/>
        <v>0</v>
      </c>
      <c r="Q374" s="182">
        <v>0</v>
      </c>
      <c r="R374" s="182">
        <f t="shared" si="32"/>
        <v>0</v>
      </c>
      <c r="S374" s="182">
        <v>0</v>
      </c>
      <c r="T374" s="183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84" t="s">
        <v>226</v>
      </c>
      <c r="AT374" s="184" t="s">
        <v>597</v>
      </c>
      <c r="AU374" s="184" t="s">
        <v>77</v>
      </c>
      <c r="AY374" s="14" t="s">
        <v>168</v>
      </c>
      <c r="BE374" s="185">
        <f t="shared" si="34"/>
        <v>0</v>
      </c>
      <c r="BF374" s="185">
        <f t="shared" si="35"/>
        <v>0</v>
      </c>
      <c r="BG374" s="185">
        <f t="shared" si="36"/>
        <v>0</v>
      </c>
      <c r="BH374" s="185">
        <f t="shared" si="37"/>
        <v>0</v>
      </c>
      <c r="BI374" s="185">
        <f t="shared" si="38"/>
        <v>0</v>
      </c>
      <c r="BJ374" s="14" t="s">
        <v>84</v>
      </c>
      <c r="BK374" s="185">
        <f t="shared" si="39"/>
        <v>0</v>
      </c>
      <c r="BL374" s="14" t="s">
        <v>226</v>
      </c>
      <c r="BM374" s="184" t="s">
        <v>1158</v>
      </c>
    </row>
    <row r="375" spans="1:65" s="2" customFormat="1" ht="37.9" customHeight="1">
      <c r="A375" s="31"/>
      <c r="B375" s="32"/>
      <c r="C375" s="186" t="s">
        <v>1159</v>
      </c>
      <c r="D375" s="186" t="s">
        <v>597</v>
      </c>
      <c r="E375" s="187" t="s">
        <v>1160</v>
      </c>
      <c r="F375" s="188" t="s">
        <v>1161</v>
      </c>
      <c r="G375" s="189" t="s">
        <v>1162</v>
      </c>
      <c r="H375" s="190">
        <v>15</v>
      </c>
      <c r="I375" s="191"/>
      <c r="J375" s="192">
        <f t="shared" si="30"/>
        <v>0</v>
      </c>
      <c r="K375" s="188" t="s">
        <v>1</v>
      </c>
      <c r="L375" s="36"/>
      <c r="M375" s="193" t="s">
        <v>1</v>
      </c>
      <c r="N375" s="194" t="s">
        <v>42</v>
      </c>
      <c r="O375" s="68"/>
      <c r="P375" s="182">
        <f t="shared" si="31"/>
        <v>0</v>
      </c>
      <c r="Q375" s="182">
        <v>0</v>
      </c>
      <c r="R375" s="182">
        <f t="shared" si="32"/>
        <v>0</v>
      </c>
      <c r="S375" s="182">
        <v>0</v>
      </c>
      <c r="T375" s="183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84" t="s">
        <v>585</v>
      </c>
      <c r="AT375" s="184" t="s">
        <v>597</v>
      </c>
      <c r="AU375" s="184" t="s">
        <v>77</v>
      </c>
      <c r="AY375" s="14" t="s">
        <v>168</v>
      </c>
      <c r="BE375" s="185">
        <f t="shared" si="34"/>
        <v>0</v>
      </c>
      <c r="BF375" s="185">
        <f t="shared" si="35"/>
        <v>0</v>
      </c>
      <c r="BG375" s="185">
        <f t="shared" si="36"/>
        <v>0</v>
      </c>
      <c r="BH375" s="185">
        <f t="shared" si="37"/>
        <v>0</v>
      </c>
      <c r="BI375" s="185">
        <f t="shared" si="38"/>
        <v>0</v>
      </c>
      <c r="BJ375" s="14" t="s">
        <v>84</v>
      </c>
      <c r="BK375" s="185">
        <f t="shared" si="39"/>
        <v>0</v>
      </c>
      <c r="BL375" s="14" t="s">
        <v>585</v>
      </c>
      <c r="BM375" s="184" t="s">
        <v>1163</v>
      </c>
    </row>
    <row r="376" spans="1:65" s="2" customFormat="1" ht="24.2" customHeight="1">
      <c r="A376" s="31"/>
      <c r="B376" s="32"/>
      <c r="C376" s="186" t="s">
        <v>1164</v>
      </c>
      <c r="D376" s="186" t="s">
        <v>597</v>
      </c>
      <c r="E376" s="187" t="s">
        <v>1165</v>
      </c>
      <c r="F376" s="188" t="s">
        <v>1166</v>
      </c>
      <c r="G376" s="189" t="s">
        <v>166</v>
      </c>
      <c r="H376" s="190">
        <v>16</v>
      </c>
      <c r="I376" s="191"/>
      <c r="J376" s="192">
        <f t="shared" si="30"/>
        <v>0</v>
      </c>
      <c r="K376" s="188" t="s">
        <v>167</v>
      </c>
      <c r="L376" s="36"/>
      <c r="M376" s="193" t="s">
        <v>1</v>
      </c>
      <c r="N376" s="194" t="s">
        <v>42</v>
      </c>
      <c r="O376" s="68"/>
      <c r="P376" s="182">
        <f t="shared" si="31"/>
        <v>0</v>
      </c>
      <c r="Q376" s="182">
        <v>0</v>
      </c>
      <c r="R376" s="182">
        <f t="shared" si="32"/>
        <v>0</v>
      </c>
      <c r="S376" s="182">
        <v>0</v>
      </c>
      <c r="T376" s="183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84" t="s">
        <v>585</v>
      </c>
      <c r="AT376" s="184" t="s">
        <v>597</v>
      </c>
      <c r="AU376" s="184" t="s">
        <v>77</v>
      </c>
      <c r="AY376" s="14" t="s">
        <v>168</v>
      </c>
      <c r="BE376" s="185">
        <f t="shared" si="34"/>
        <v>0</v>
      </c>
      <c r="BF376" s="185">
        <f t="shared" si="35"/>
        <v>0</v>
      </c>
      <c r="BG376" s="185">
        <f t="shared" si="36"/>
        <v>0</v>
      </c>
      <c r="BH376" s="185">
        <f t="shared" si="37"/>
        <v>0</v>
      </c>
      <c r="BI376" s="185">
        <f t="shared" si="38"/>
        <v>0</v>
      </c>
      <c r="BJ376" s="14" t="s">
        <v>84</v>
      </c>
      <c r="BK376" s="185">
        <f t="shared" si="39"/>
        <v>0</v>
      </c>
      <c r="BL376" s="14" t="s">
        <v>585</v>
      </c>
      <c r="BM376" s="184" t="s">
        <v>1167</v>
      </c>
    </row>
    <row r="377" spans="1:65" s="2" customFormat="1" ht="24.2" customHeight="1">
      <c r="A377" s="31"/>
      <c r="B377" s="32"/>
      <c r="C377" s="186" t="s">
        <v>1168</v>
      </c>
      <c r="D377" s="186" t="s">
        <v>597</v>
      </c>
      <c r="E377" s="187" t="s">
        <v>1169</v>
      </c>
      <c r="F377" s="188" t="s">
        <v>1170</v>
      </c>
      <c r="G377" s="189" t="s">
        <v>166</v>
      </c>
      <c r="H377" s="190">
        <v>4</v>
      </c>
      <c r="I377" s="191"/>
      <c r="J377" s="192">
        <f t="shared" si="30"/>
        <v>0</v>
      </c>
      <c r="K377" s="188" t="s">
        <v>167</v>
      </c>
      <c r="L377" s="36"/>
      <c r="M377" s="193" t="s">
        <v>1</v>
      </c>
      <c r="N377" s="194" t="s">
        <v>42</v>
      </c>
      <c r="O377" s="68"/>
      <c r="P377" s="182">
        <f t="shared" si="31"/>
        <v>0</v>
      </c>
      <c r="Q377" s="182">
        <v>0</v>
      </c>
      <c r="R377" s="182">
        <f t="shared" si="32"/>
        <v>0</v>
      </c>
      <c r="S377" s="182">
        <v>0</v>
      </c>
      <c r="T377" s="183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84" t="s">
        <v>585</v>
      </c>
      <c r="AT377" s="184" t="s">
        <v>597</v>
      </c>
      <c r="AU377" s="184" t="s">
        <v>77</v>
      </c>
      <c r="AY377" s="14" t="s">
        <v>168</v>
      </c>
      <c r="BE377" s="185">
        <f t="shared" si="34"/>
        <v>0</v>
      </c>
      <c r="BF377" s="185">
        <f t="shared" si="35"/>
        <v>0</v>
      </c>
      <c r="BG377" s="185">
        <f t="shared" si="36"/>
        <v>0</v>
      </c>
      <c r="BH377" s="185">
        <f t="shared" si="37"/>
        <v>0</v>
      </c>
      <c r="BI377" s="185">
        <f t="shared" si="38"/>
        <v>0</v>
      </c>
      <c r="BJ377" s="14" t="s">
        <v>84</v>
      </c>
      <c r="BK377" s="185">
        <f t="shared" si="39"/>
        <v>0</v>
      </c>
      <c r="BL377" s="14" t="s">
        <v>585</v>
      </c>
      <c r="BM377" s="184" t="s">
        <v>1171</v>
      </c>
    </row>
    <row r="378" spans="1:65" s="2" customFormat="1" ht="24.2" customHeight="1">
      <c r="A378" s="31"/>
      <c r="B378" s="32"/>
      <c r="C378" s="186" t="s">
        <v>1172</v>
      </c>
      <c r="D378" s="186" t="s">
        <v>597</v>
      </c>
      <c r="E378" s="187" t="s">
        <v>1173</v>
      </c>
      <c r="F378" s="188" t="s">
        <v>1174</v>
      </c>
      <c r="G378" s="189" t="s">
        <v>1162</v>
      </c>
      <c r="H378" s="190">
        <v>1.5</v>
      </c>
      <c r="I378" s="191"/>
      <c r="J378" s="192">
        <f t="shared" si="30"/>
        <v>0</v>
      </c>
      <c r="K378" s="188" t="s">
        <v>167</v>
      </c>
      <c r="L378" s="36"/>
      <c r="M378" s="193" t="s">
        <v>1</v>
      </c>
      <c r="N378" s="194" t="s">
        <v>42</v>
      </c>
      <c r="O378" s="68"/>
      <c r="P378" s="182">
        <f t="shared" si="31"/>
        <v>0</v>
      </c>
      <c r="Q378" s="182">
        <v>0</v>
      </c>
      <c r="R378" s="182">
        <f t="shared" si="32"/>
        <v>0</v>
      </c>
      <c r="S378" s="182">
        <v>0</v>
      </c>
      <c r="T378" s="183">
        <f t="shared" si="33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84" t="s">
        <v>585</v>
      </c>
      <c r="AT378" s="184" t="s">
        <v>597</v>
      </c>
      <c r="AU378" s="184" t="s">
        <v>77</v>
      </c>
      <c r="AY378" s="14" t="s">
        <v>168</v>
      </c>
      <c r="BE378" s="185">
        <f t="shared" si="34"/>
        <v>0</v>
      </c>
      <c r="BF378" s="185">
        <f t="shared" si="35"/>
        <v>0</v>
      </c>
      <c r="BG378" s="185">
        <f t="shared" si="36"/>
        <v>0</v>
      </c>
      <c r="BH378" s="185">
        <f t="shared" si="37"/>
        <v>0</v>
      </c>
      <c r="BI378" s="185">
        <f t="shared" si="38"/>
        <v>0</v>
      </c>
      <c r="BJ378" s="14" t="s">
        <v>84</v>
      </c>
      <c r="BK378" s="185">
        <f t="shared" si="39"/>
        <v>0</v>
      </c>
      <c r="BL378" s="14" t="s">
        <v>585</v>
      </c>
      <c r="BM378" s="184" t="s">
        <v>1175</v>
      </c>
    </row>
    <row r="379" spans="1:65" s="2" customFormat="1" ht="24.2" customHeight="1">
      <c r="A379" s="31"/>
      <c r="B379" s="32"/>
      <c r="C379" s="186" t="s">
        <v>1176</v>
      </c>
      <c r="D379" s="186" t="s">
        <v>597</v>
      </c>
      <c r="E379" s="187" t="s">
        <v>1177</v>
      </c>
      <c r="F379" s="188" t="s">
        <v>1178</v>
      </c>
      <c r="G379" s="189" t="s">
        <v>1162</v>
      </c>
      <c r="H379" s="190">
        <v>0.22</v>
      </c>
      <c r="I379" s="191"/>
      <c r="J379" s="192">
        <f t="shared" si="30"/>
        <v>0</v>
      </c>
      <c r="K379" s="188" t="s">
        <v>167</v>
      </c>
      <c r="L379" s="36"/>
      <c r="M379" s="193" t="s">
        <v>1</v>
      </c>
      <c r="N379" s="194" t="s">
        <v>42</v>
      </c>
      <c r="O379" s="68"/>
      <c r="P379" s="182">
        <f t="shared" si="31"/>
        <v>0</v>
      </c>
      <c r="Q379" s="182">
        <v>0</v>
      </c>
      <c r="R379" s="182">
        <f t="shared" si="32"/>
        <v>0</v>
      </c>
      <c r="S379" s="182">
        <v>0</v>
      </c>
      <c r="T379" s="183">
        <f t="shared" si="3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84" t="s">
        <v>585</v>
      </c>
      <c r="AT379" s="184" t="s">
        <v>597</v>
      </c>
      <c r="AU379" s="184" t="s">
        <v>77</v>
      </c>
      <c r="AY379" s="14" t="s">
        <v>168</v>
      </c>
      <c r="BE379" s="185">
        <f t="shared" si="34"/>
        <v>0</v>
      </c>
      <c r="BF379" s="185">
        <f t="shared" si="35"/>
        <v>0</v>
      </c>
      <c r="BG379" s="185">
        <f t="shared" si="36"/>
        <v>0</v>
      </c>
      <c r="BH379" s="185">
        <f t="shared" si="37"/>
        <v>0</v>
      </c>
      <c r="BI379" s="185">
        <f t="shared" si="38"/>
        <v>0</v>
      </c>
      <c r="BJ379" s="14" t="s">
        <v>84</v>
      </c>
      <c r="BK379" s="185">
        <f t="shared" si="39"/>
        <v>0</v>
      </c>
      <c r="BL379" s="14" t="s">
        <v>585</v>
      </c>
      <c r="BM379" s="184" t="s">
        <v>1179</v>
      </c>
    </row>
    <row r="380" spans="1:65" s="12" customFormat="1" ht="25.9" customHeight="1">
      <c r="B380" s="195"/>
      <c r="C380" s="196"/>
      <c r="D380" s="197" t="s">
        <v>76</v>
      </c>
      <c r="E380" s="198" t="s">
        <v>1180</v>
      </c>
      <c r="F380" s="198" t="s">
        <v>1181</v>
      </c>
      <c r="G380" s="196"/>
      <c r="H380" s="196"/>
      <c r="I380" s="199"/>
      <c r="J380" s="200">
        <f>BK380</f>
        <v>0</v>
      </c>
      <c r="K380" s="196"/>
      <c r="L380" s="201"/>
      <c r="M380" s="202"/>
      <c r="N380" s="203"/>
      <c r="O380" s="203"/>
      <c r="P380" s="204">
        <f>P381</f>
        <v>0</v>
      </c>
      <c r="Q380" s="203"/>
      <c r="R380" s="204">
        <f>R381</f>
        <v>0</v>
      </c>
      <c r="S380" s="203"/>
      <c r="T380" s="205">
        <f>T381</f>
        <v>0</v>
      </c>
      <c r="AR380" s="206" t="s">
        <v>84</v>
      </c>
      <c r="AT380" s="207" t="s">
        <v>76</v>
      </c>
      <c r="AU380" s="207" t="s">
        <v>77</v>
      </c>
      <c r="AY380" s="206" t="s">
        <v>168</v>
      </c>
      <c r="BK380" s="208">
        <f>BK381</f>
        <v>0</v>
      </c>
    </row>
    <row r="381" spans="1:65" s="12" customFormat="1" ht="22.9" customHeight="1">
      <c r="B381" s="195"/>
      <c r="C381" s="196"/>
      <c r="D381" s="197" t="s">
        <v>76</v>
      </c>
      <c r="E381" s="209" t="s">
        <v>181</v>
      </c>
      <c r="F381" s="209" t="s">
        <v>1182</v>
      </c>
      <c r="G381" s="196"/>
      <c r="H381" s="196"/>
      <c r="I381" s="199"/>
      <c r="J381" s="210">
        <f>BK381</f>
        <v>0</v>
      </c>
      <c r="K381" s="196"/>
      <c r="L381" s="201"/>
      <c r="M381" s="202"/>
      <c r="N381" s="203"/>
      <c r="O381" s="203"/>
      <c r="P381" s="204">
        <v>0</v>
      </c>
      <c r="Q381" s="203"/>
      <c r="R381" s="204">
        <v>0</v>
      </c>
      <c r="S381" s="203"/>
      <c r="T381" s="205">
        <v>0</v>
      </c>
      <c r="AR381" s="206" t="s">
        <v>84</v>
      </c>
      <c r="AT381" s="207" t="s">
        <v>76</v>
      </c>
      <c r="AU381" s="207" t="s">
        <v>84</v>
      </c>
      <c r="AY381" s="206" t="s">
        <v>168</v>
      </c>
      <c r="BK381" s="208">
        <v>0</v>
      </c>
    </row>
    <row r="382" spans="1:65" s="12" customFormat="1" ht="25.9" customHeight="1">
      <c r="B382" s="195"/>
      <c r="C382" s="196"/>
      <c r="D382" s="197" t="s">
        <v>76</v>
      </c>
      <c r="E382" s="198" t="s">
        <v>1183</v>
      </c>
      <c r="F382" s="198" t="s">
        <v>1184</v>
      </c>
      <c r="G382" s="196"/>
      <c r="H382" s="196"/>
      <c r="I382" s="199"/>
      <c r="J382" s="200">
        <f>BK382</f>
        <v>0</v>
      </c>
      <c r="K382" s="196"/>
      <c r="L382" s="201"/>
      <c r="M382" s="202"/>
      <c r="N382" s="203"/>
      <c r="O382" s="203"/>
      <c r="P382" s="204">
        <f>SUM(P383:P407)</f>
        <v>0</v>
      </c>
      <c r="Q382" s="203"/>
      <c r="R382" s="204">
        <f>SUM(R383:R407)</f>
        <v>0</v>
      </c>
      <c r="S382" s="203"/>
      <c r="T382" s="205">
        <f>SUM(T383:T407)</f>
        <v>0</v>
      </c>
      <c r="AR382" s="206" t="s">
        <v>176</v>
      </c>
      <c r="AT382" s="207" t="s">
        <v>76</v>
      </c>
      <c r="AU382" s="207" t="s">
        <v>77</v>
      </c>
      <c r="AY382" s="206" t="s">
        <v>168</v>
      </c>
      <c r="BK382" s="208">
        <f>SUM(BK383:BK407)</f>
        <v>0</v>
      </c>
    </row>
    <row r="383" spans="1:65" s="2" customFormat="1" ht="24.2" customHeight="1">
      <c r="A383" s="31"/>
      <c r="B383" s="32"/>
      <c r="C383" s="186" t="s">
        <v>1185</v>
      </c>
      <c r="D383" s="186" t="s">
        <v>597</v>
      </c>
      <c r="E383" s="187" t="s">
        <v>1186</v>
      </c>
      <c r="F383" s="188" t="s">
        <v>1187</v>
      </c>
      <c r="G383" s="189" t="s">
        <v>166</v>
      </c>
      <c r="H383" s="190">
        <v>1</v>
      </c>
      <c r="I383" s="191"/>
      <c r="J383" s="192">
        <f t="shared" ref="J383:J407" si="40">ROUND(I383*H383,2)</f>
        <v>0</v>
      </c>
      <c r="K383" s="188" t="s">
        <v>167</v>
      </c>
      <c r="L383" s="36"/>
      <c r="M383" s="193" t="s">
        <v>1</v>
      </c>
      <c r="N383" s="194" t="s">
        <v>42</v>
      </c>
      <c r="O383" s="68"/>
      <c r="P383" s="182">
        <f t="shared" ref="P383:P407" si="41">O383*H383</f>
        <v>0</v>
      </c>
      <c r="Q383" s="182">
        <v>0</v>
      </c>
      <c r="R383" s="182">
        <f t="shared" ref="R383:R407" si="42">Q383*H383</f>
        <v>0</v>
      </c>
      <c r="S383" s="182">
        <v>0</v>
      </c>
      <c r="T383" s="183">
        <f t="shared" ref="T383:T407" si="43"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84" t="s">
        <v>585</v>
      </c>
      <c r="AT383" s="184" t="s">
        <v>597</v>
      </c>
      <c r="AU383" s="184" t="s">
        <v>84</v>
      </c>
      <c r="AY383" s="14" t="s">
        <v>168</v>
      </c>
      <c r="BE383" s="185">
        <f t="shared" ref="BE383:BE407" si="44">IF(N383="základní",J383,0)</f>
        <v>0</v>
      </c>
      <c r="BF383" s="185">
        <f t="shared" ref="BF383:BF407" si="45">IF(N383="snížená",J383,0)</f>
        <v>0</v>
      </c>
      <c r="BG383" s="185">
        <f t="shared" ref="BG383:BG407" si="46">IF(N383="zákl. přenesená",J383,0)</f>
        <v>0</v>
      </c>
      <c r="BH383" s="185">
        <f t="shared" ref="BH383:BH407" si="47">IF(N383="sníž. přenesená",J383,0)</f>
        <v>0</v>
      </c>
      <c r="BI383" s="185">
        <f t="shared" ref="BI383:BI407" si="48">IF(N383="nulová",J383,0)</f>
        <v>0</v>
      </c>
      <c r="BJ383" s="14" t="s">
        <v>84</v>
      </c>
      <c r="BK383" s="185">
        <f t="shared" ref="BK383:BK407" si="49">ROUND(I383*H383,2)</f>
        <v>0</v>
      </c>
      <c r="BL383" s="14" t="s">
        <v>585</v>
      </c>
      <c r="BM383" s="184" t="s">
        <v>1188</v>
      </c>
    </row>
    <row r="384" spans="1:65" s="2" customFormat="1" ht="24.2" customHeight="1">
      <c r="A384" s="31"/>
      <c r="B384" s="32"/>
      <c r="C384" s="186" t="s">
        <v>1189</v>
      </c>
      <c r="D384" s="186" t="s">
        <v>597</v>
      </c>
      <c r="E384" s="187" t="s">
        <v>1190</v>
      </c>
      <c r="F384" s="188" t="s">
        <v>1191</v>
      </c>
      <c r="G384" s="189" t="s">
        <v>166</v>
      </c>
      <c r="H384" s="190">
        <v>1</v>
      </c>
      <c r="I384" s="191"/>
      <c r="J384" s="192">
        <f t="shared" si="40"/>
        <v>0</v>
      </c>
      <c r="K384" s="188" t="s">
        <v>167</v>
      </c>
      <c r="L384" s="36"/>
      <c r="M384" s="193" t="s">
        <v>1</v>
      </c>
      <c r="N384" s="194" t="s">
        <v>42</v>
      </c>
      <c r="O384" s="68"/>
      <c r="P384" s="182">
        <f t="shared" si="41"/>
        <v>0</v>
      </c>
      <c r="Q384" s="182">
        <v>0</v>
      </c>
      <c r="R384" s="182">
        <f t="shared" si="42"/>
        <v>0</v>
      </c>
      <c r="S384" s="182">
        <v>0</v>
      </c>
      <c r="T384" s="183">
        <f t="shared" si="4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84" t="s">
        <v>585</v>
      </c>
      <c r="AT384" s="184" t="s">
        <v>597</v>
      </c>
      <c r="AU384" s="184" t="s">
        <v>84</v>
      </c>
      <c r="AY384" s="14" t="s">
        <v>168</v>
      </c>
      <c r="BE384" s="185">
        <f t="shared" si="44"/>
        <v>0</v>
      </c>
      <c r="BF384" s="185">
        <f t="shared" si="45"/>
        <v>0</v>
      </c>
      <c r="BG384" s="185">
        <f t="shared" si="46"/>
        <v>0</v>
      </c>
      <c r="BH384" s="185">
        <f t="shared" si="47"/>
        <v>0</v>
      </c>
      <c r="BI384" s="185">
        <f t="shared" si="48"/>
        <v>0</v>
      </c>
      <c r="BJ384" s="14" t="s">
        <v>84</v>
      </c>
      <c r="BK384" s="185">
        <f t="shared" si="49"/>
        <v>0</v>
      </c>
      <c r="BL384" s="14" t="s">
        <v>585</v>
      </c>
      <c r="BM384" s="184" t="s">
        <v>1192</v>
      </c>
    </row>
    <row r="385" spans="1:65" s="2" customFormat="1" ht="24.2" customHeight="1">
      <c r="A385" s="31"/>
      <c r="B385" s="32"/>
      <c r="C385" s="186" t="s">
        <v>1193</v>
      </c>
      <c r="D385" s="186" t="s">
        <v>597</v>
      </c>
      <c r="E385" s="187" t="s">
        <v>1194</v>
      </c>
      <c r="F385" s="188" t="s">
        <v>1195</v>
      </c>
      <c r="G385" s="189" t="s">
        <v>166</v>
      </c>
      <c r="H385" s="190">
        <v>1</v>
      </c>
      <c r="I385" s="191"/>
      <c r="J385" s="192">
        <f t="shared" si="40"/>
        <v>0</v>
      </c>
      <c r="K385" s="188" t="s">
        <v>167</v>
      </c>
      <c r="L385" s="36"/>
      <c r="M385" s="193" t="s">
        <v>1</v>
      </c>
      <c r="N385" s="194" t="s">
        <v>42</v>
      </c>
      <c r="O385" s="68"/>
      <c r="P385" s="182">
        <f t="shared" si="41"/>
        <v>0</v>
      </c>
      <c r="Q385" s="182">
        <v>0</v>
      </c>
      <c r="R385" s="182">
        <f t="shared" si="42"/>
        <v>0</v>
      </c>
      <c r="S385" s="182">
        <v>0</v>
      </c>
      <c r="T385" s="183">
        <f t="shared" si="4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84" t="s">
        <v>585</v>
      </c>
      <c r="AT385" s="184" t="s">
        <v>597</v>
      </c>
      <c r="AU385" s="184" t="s">
        <v>84</v>
      </c>
      <c r="AY385" s="14" t="s">
        <v>168</v>
      </c>
      <c r="BE385" s="185">
        <f t="shared" si="44"/>
        <v>0</v>
      </c>
      <c r="BF385" s="185">
        <f t="shared" si="45"/>
        <v>0</v>
      </c>
      <c r="BG385" s="185">
        <f t="shared" si="46"/>
        <v>0</v>
      </c>
      <c r="BH385" s="185">
        <f t="shared" si="47"/>
        <v>0</v>
      </c>
      <c r="BI385" s="185">
        <f t="shared" si="48"/>
        <v>0</v>
      </c>
      <c r="BJ385" s="14" t="s">
        <v>84</v>
      </c>
      <c r="BK385" s="185">
        <f t="shared" si="49"/>
        <v>0</v>
      </c>
      <c r="BL385" s="14" t="s">
        <v>585</v>
      </c>
      <c r="BM385" s="184" t="s">
        <v>1196</v>
      </c>
    </row>
    <row r="386" spans="1:65" s="2" customFormat="1" ht="24.2" customHeight="1">
      <c r="A386" s="31"/>
      <c r="B386" s="32"/>
      <c r="C386" s="186" t="s">
        <v>1197</v>
      </c>
      <c r="D386" s="186" t="s">
        <v>597</v>
      </c>
      <c r="E386" s="187" t="s">
        <v>1198</v>
      </c>
      <c r="F386" s="188" t="s">
        <v>1199</v>
      </c>
      <c r="G386" s="189" t="s">
        <v>166</v>
      </c>
      <c r="H386" s="190">
        <v>1</v>
      </c>
      <c r="I386" s="191"/>
      <c r="J386" s="192">
        <f t="shared" si="40"/>
        <v>0</v>
      </c>
      <c r="K386" s="188" t="s">
        <v>167</v>
      </c>
      <c r="L386" s="36"/>
      <c r="M386" s="193" t="s">
        <v>1</v>
      </c>
      <c r="N386" s="194" t="s">
        <v>42</v>
      </c>
      <c r="O386" s="68"/>
      <c r="P386" s="182">
        <f t="shared" si="41"/>
        <v>0</v>
      </c>
      <c r="Q386" s="182">
        <v>0</v>
      </c>
      <c r="R386" s="182">
        <f t="shared" si="42"/>
        <v>0</v>
      </c>
      <c r="S386" s="182">
        <v>0</v>
      </c>
      <c r="T386" s="183">
        <f t="shared" si="4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84" t="s">
        <v>585</v>
      </c>
      <c r="AT386" s="184" t="s">
        <v>597</v>
      </c>
      <c r="AU386" s="184" t="s">
        <v>84</v>
      </c>
      <c r="AY386" s="14" t="s">
        <v>168</v>
      </c>
      <c r="BE386" s="185">
        <f t="shared" si="44"/>
        <v>0</v>
      </c>
      <c r="BF386" s="185">
        <f t="shared" si="45"/>
        <v>0</v>
      </c>
      <c r="BG386" s="185">
        <f t="shared" si="46"/>
        <v>0</v>
      </c>
      <c r="BH386" s="185">
        <f t="shared" si="47"/>
        <v>0</v>
      </c>
      <c r="BI386" s="185">
        <f t="shared" si="48"/>
        <v>0</v>
      </c>
      <c r="BJ386" s="14" t="s">
        <v>84</v>
      </c>
      <c r="BK386" s="185">
        <f t="shared" si="49"/>
        <v>0</v>
      </c>
      <c r="BL386" s="14" t="s">
        <v>585</v>
      </c>
      <c r="BM386" s="184" t="s">
        <v>1200</v>
      </c>
    </row>
    <row r="387" spans="1:65" s="2" customFormat="1" ht="24.2" customHeight="1">
      <c r="A387" s="31"/>
      <c r="B387" s="32"/>
      <c r="C387" s="186" t="s">
        <v>1201</v>
      </c>
      <c r="D387" s="186" t="s">
        <v>597</v>
      </c>
      <c r="E387" s="187" t="s">
        <v>1202</v>
      </c>
      <c r="F387" s="188" t="s">
        <v>1203</v>
      </c>
      <c r="G387" s="189" t="s">
        <v>166</v>
      </c>
      <c r="H387" s="190">
        <v>1</v>
      </c>
      <c r="I387" s="191"/>
      <c r="J387" s="192">
        <f t="shared" si="40"/>
        <v>0</v>
      </c>
      <c r="K387" s="188" t="s">
        <v>167</v>
      </c>
      <c r="L387" s="36"/>
      <c r="M387" s="193" t="s">
        <v>1</v>
      </c>
      <c r="N387" s="194" t="s">
        <v>42</v>
      </c>
      <c r="O387" s="68"/>
      <c r="P387" s="182">
        <f t="shared" si="41"/>
        <v>0</v>
      </c>
      <c r="Q387" s="182">
        <v>0</v>
      </c>
      <c r="R387" s="182">
        <f t="shared" si="42"/>
        <v>0</v>
      </c>
      <c r="S387" s="182">
        <v>0</v>
      </c>
      <c r="T387" s="183">
        <f t="shared" si="4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84" t="s">
        <v>585</v>
      </c>
      <c r="AT387" s="184" t="s">
        <v>597</v>
      </c>
      <c r="AU387" s="184" t="s">
        <v>84</v>
      </c>
      <c r="AY387" s="14" t="s">
        <v>168</v>
      </c>
      <c r="BE387" s="185">
        <f t="shared" si="44"/>
        <v>0</v>
      </c>
      <c r="BF387" s="185">
        <f t="shared" si="45"/>
        <v>0</v>
      </c>
      <c r="BG387" s="185">
        <f t="shared" si="46"/>
        <v>0</v>
      </c>
      <c r="BH387" s="185">
        <f t="shared" si="47"/>
        <v>0</v>
      </c>
      <c r="BI387" s="185">
        <f t="shared" si="48"/>
        <v>0</v>
      </c>
      <c r="BJ387" s="14" t="s">
        <v>84</v>
      </c>
      <c r="BK387" s="185">
        <f t="shared" si="49"/>
        <v>0</v>
      </c>
      <c r="BL387" s="14" t="s">
        <v>585</v>
      </c>
      <c r="BM387" s="184" t="s">
        <v>1204</v>
      </c>
    </row>
    <row r="388" spans="1:65" s="2" customFormat="1" ht="24.2" customHeight="1">
      <c r="A388" s="31"/>
      <c r="B388" s="32"/>
      <c r="C388" s="186" t="s">
        <v>1205</v>
      </c>
      <c r="D388" s="186" t="s">
        <v>597</v>
      </c>
      <c r="E388" s="187" t="s">
        <v>1206</v>
      </c>
      <c r="F388" s="188" t="s">
        <v>1207</v>
      </c>
      <c r="G388" s="189" t="s">
        <v>166</v>
      </c>
      <c r="H388" s="190">
        <v>1</v>
      </c>
      <c r="I388" s="191"/>
      <c r="J388" s="192">
        <f t="shared" si="40"/>
        <v>0</v>
      </c>
      <c r="K388" s="188" t="s">
        <v>167</v>
      </c>
      <c r="L388" s="36"/>
      <c r="M388" s="193" t="s">
        <v>1</v>
      </c>
      <c r="N388" s="194" t="s">
        <v>42</v>
      </c>
      <c r="O388" s="68"/>
      <c r="P388" s="182">
        <f t="shared" si="41"/>
        <v>0</v>
      </c>
      <c r="Q388" s="182">
        <v>0</v>
      </c>
      <c r="R388" s="182">
        <f t="shared" si="42"/>
        <v>0</v>
      </c>
      <c r="S388" s="182">
        <v>0</v>
      </c>
      <c r="T388" s="183">
        <f t="shared" si="4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84" t="s">
        <v>585</v>
      </c>
      <c r="AT388" s="184" t="s">
        <v>597</v>
      </c>
      <c r="AU388" s="184" t="s">
        <v>84</v>
      </c>
      <c r="AY388" s="14" t="s">
        <v>168</v>
      </c>
      <c r="BE388" s="185">
        <f t="shared" si="44"/>
        <v>0</v>
      </c>
      <c r="BF388" s="185">
        <f t="shared" si="45"/>
        <v>0</v>
      </c>
      <c r="BG388" s="185">
        <f t="shared" si="46"/>
        <v>0</v>
      </c>
      <c r="BH388" s="185">
        <f t="shared" si="47"/>
        <v>0</v>
      </c>
      <c r="BI388" s="185">
        <f t="shared" si="48"/>
        <v>0</v>
      </c>
      <c r="BJ388" s="14" t="s">
        <v>84</v>
      </c>
      <c r="BK388" s="185">
        <f t="shared" si="49"/>
        <v>0</v>
      </c>
      <c r="BL388" s="14" t="s">
        <v>585</v>
      </c>
      <c r="BM388" s="184" t="s">
        <v>1208</v>
      </c>
    </row>
    <row r="389" spans="1:65" s="2" customFormat="1" ht="14.45" customHeight="1">
      <c r="A389" s="31"/>
      <c r="B389" s="32"/>
      <c r="C389" s="186" t="s">
        <v>1209</v>
      </c>
      <c r="D389" s="186" t="s">
        <v>597</v>
      </c>
      <c r="E389" s="187" t="s">
        <v>1210</v>
      </c>
      <c r="F389" s="188" t="s">
        <v>1211</v>
      </c>
      <c r="G389" s="189" t="s">
        <v>166</v>
      </c>
      <c r="H389" s="190">
        <v>1</v>
      </c>
      <c r="I389" s="191"/>
      <c r="J389" s="192">
        <f t="shared" si="40"/>
        <v>0</v>
      </c>
      <c r="K389" s="188" t="s">
        <v>1</v>
      </c>
      <c r="L389" s="36"/>
      <c r="M389" s="193" t="s">
        <v>1</v>
      </c>
      <c r="N389" s="194" t="s">
        <v>42</v>
      </c>
      <c r="O389" s="68"/>
      <c r="P389" s="182">
        <f t="shared" si="41"/>
        <v>0</v>
      </c>
      <c r="Q389" s="182">
        <v>0</v>
      </c>
      <c r="R389" s="182">
        <f t="shared" si="42"/>
        <v>0</v>
      </c>
      <c r="S389" s="182">
        <v>0</v>
      </c>
      <c r="T389" s="183">
        <f t="shared" si="4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84" t="s">
        <v>84</v>
      </c>
      <c r="AT389" s="184" t="s">
        <v>597</v>
      </c>
      <c r="AU389" s="184" t="s">
        <v>84</v>
      </c>
      <c r="AY389" s="14" t="s">
        <v>168</v>
      </c>
      <c r="BE389" s="185">
        <f t="shared" si="44"/>
        <v>0</v>
      </c>
      <c r="BF389" s="185">
        <f t="shared" si="45"/>
        <v>0</v>
      </c>
      <c r="BG389" s="185">
        <f t="shared" si="46"/>
        <v>0</v>
      </c>
      <c r="BH389" s="185">
        <f t="shared" si="47"/>
        <v>0</v>
      </c>
      <c r="BI389" s="185">
        <f t="shared" si="48"/>
        <v>0</v>
      </c>
      <c r="BJ389" s="14" t="s">
        <v>84</v>
      </c>
      <c r="BK389" s="185">
        <f t="shared" si="49"/>
        <v>0</v>
      </c>
      <c r="BL389" s="14" t="s">
        <v>84</v>
      </c>
      <c r="BM389" s="184" t="s">
        <v>1212</v>
      </c>
    </row>
    <row r="390" spans="1:65" s="2" customFormat="1" ht="14.45" customHeight="1">
      <c r="A390" s="31"/>
      <c r="B390" s="32"/>
      <c r="C390" s="186" t="s">
        <v>1213</v>
      </c>
      <c r="D390" s="186" t="s">
        <v>597</v>
      </c>
      <c r="E390" s="187" t="s">
        <v>1214</v>
      </c>
      <c r="F390" s="188" t="s">
        <v>1215</v>
      </c>
      <c r="G390" s="189" t="s">
        <v>166</v>
      </c>
      <c r="H390" s="190">
        <v>1</v>
      </c>
      <c r="I390" s="191"/>
      <c r="J390" s="192">
        <f t="shared" si="40"/>
        <v>0</v>
      </c>
      <c r="K390" s="188" t="s">
        <v>1</v>
      </c>
      <c r="L390" s="36"/>
      <c r="M390" s="193" t="s">
        <v>1</v>
      </c>
      <c r="N390" s="194" t="s">
        <v>42</v>
      </c>
      <c r="O390" s="68"/>
      <c r="P390" s="182">
        <f t="shared" si="41"/>
        <v>0</v>
      </c>
      <c r="Q390" s="182">
        <v>0</v>
      </c>
      <c r="R390" s="182">
        <f t="shared" si="42"/>
        <v>0</v>
      </c>
      <c r="S390" s="182">
        <v>0</v>
      </c>
      <c r="T390" s="183">
        <f t="shared" si="4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84" t="s">
        <v>84</v>
      </c>
      <c r="AT390" s="184" t="s">
        <v>597</v>
      </c>
      <c r="AU390" s="184" t="s">
        <v>84</v>
      </c>
      <c r="AY390" s="14" t="s">
        <v>168</v>
      </c>
      <c r="BE390" s="185">
        <f t="shared" si="44"/>
        <v>0</v>
      </c>
      <c r="BF390" s="185">
        <f t="shared" si="45"/>
        <v>0</v>
      </c>
      <c r="BG390" s="185">
        <f t="shared" si="46"/>
        <v>0</v>
      </c>
      <c r="BH390" s="185">
        <f t="shared" si="47"/>
        <v>0</v>
      </c>
      <c r="BI390" s="185">
        <f t="shared" si="48"/>
        <v>0</v>
      </c>
      <c r="BJ390" s="14" t="s">
        <v>84</v>
      </c>
      <c r="BK390" s="185">
        <f t="shared" si="49"/>
        <v>0</v>
      </c>
      <c r="BL390" s="14" t="s">
        <v>84</v>
      </c>
      <c r="BM390" s="184" t="s">
        <v>1216</v>
      </c>
    </row>
    <row r="391" spans="1:65" s="2" customFormat="1" ht="24.2" customHeight="1">
      <c r="A391" s="31"/>
      <c r="B391" s="32"/>
      <c r="C391" s="186" t="s">
        <v>1217</v>
      </c>
      <c r="D391" s="186" t="s">
        <v>597</v>
      </c>
      <c r="E391" s="187" t="s">
        <v>1218</v>
      </c>
      <c r="F391" s="188" t="s">
        <v>1219</v>
      </c>
      <c r="G391" s="189" t="s">
        <v>166</v>
      </c>
      <c r="H391" s="190">
        <v>6</v>
      </c>
      <c r="I391" s="191"/>
      <c r="J391" s="192">
        <f t="shared" si="40"/>
        <v>0</v>
      </c>
      <c r="K391" s="188" t="s">
        <v>167</v>
      </c>
      <c r="L391" s="36"/>
      <c r="M391" s="193" t="s">
        <v>1</v>
      </c>
      <c r="N391" s="194" t="s">
        <v>42</v>
      </c>
      <c r="O391" s="68"/>
      <c r="P391" s="182">
        <f t="shared" si="41"/>
        <v>0</v>
      </c>
      <c r="Q391" s="182">
        <v>0</v>
      </c>
      <c r="R391" s="182">
        <f t="shared" si="42"/>
        <v>0</v>
      </c>
      <c r="S391" s="182">
        <v>0</v>
      </c>
      <c r="T391" s="183">
        <f t="shared" si="4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84" t="s">
        <v>585</v>
      </c>
      <c r="AT391" s="184" t="s">
        <v>597</v>
      </c>
      <c r="AU391" s="184" t="s">
        <v>84</v>
      </c>
      <c r="AY391" s="14" t="s">
        <v>168</v>
      </c>
      <c r="BE391" s="185">
        <f t="shared" si="44"/>
        <v>0</v>
      </c>
      <c r="BF391" s="185">
        <f t="shared" si="45"/>
        <v>0</v>
      </c>
      <c r="BG391" s="185">
        <f t="shared" si="46"/>
        <v>0</v>
      </c>
      <c r="BH391" s="185">
        <f t="shared" si="47"/>
        <v>0</v>
      </c>
      <c r="BI391" s="185">
        <f t="shared" si="48"/>
        <v>0</v>
      </c>
      <c r="BJ391" s="14" t="s">
        <v>84</v>
      </c>
      <c r="BK391" s="185">
        <f t="shared" si="49"/>
        <v>0</v>
      </c>
      <c r="BL391" s="14" t="s">
        <v>585</v>
      </c>
      <c r="BM391" s="184" t="s">
        <v>1220</v>
      </c>
    </row>
    <row r="392" spans="1:65" s="2" customFormat="1" ht="24.2" customHeight="1">
      <c r="A392" s="31"/>
      <c r="B392" s="32"/>
      <c r="C392" s="186" t="s">
        <v>1221</v>
      </c>
      <c r="D392" s="186" t="s">
        <v>597</v>
      </c>
      <c r="E392" s="187" t="s">
        <v>1222</v>
      </c>
      <c r="F392" s="188" t="s">
        <v>1223</v>
      </c>
      <c r="G392" s="189" t="s">
        <v>166</v>
      </c>
      <c r="H392" s="190">
        <v>3</v>
      </c>
      <c r="I392" s="191"/>
      <c r="J392" s="192">
        <f t="shared" si="40"/>
        <v>0</v>
      </c>
      <c r="K392" s="188" t="s">
        <v>167</v>
      </c>
      <c r="L392" s="36"/>
      <c r="M392" s="193" t="s">
        <v>1</v>
      </c>
      <c r="N392" s="194" t="s">
        <v>42</v>
      </c>
      <c r="O392" s="68"/>
      <c r="P392" s="182">
        <f t="shared" si="41"/>
        <v>0</v>
      </c>
      <c r="Q392" s="182">
        <v>0</v>
      </c>
      <c r="R392" s="182">
        <f t="shared" si="42"/>
        <v>0</v>
      </c>
      <c r="S392" s="182">
        <v>0</v>
      </c>
      <c r="T392" s="183">
        <f t="shared" si="4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84" t="s">
        <v>585</v>
      </c>
      <c r="AT392" s="184" t="s">
        <v>597</v>
      </c>
      <c r="AU392" s="184" t="s">
        <v>84</v>
      </c>
      <c r="AY392" s="14" t="s">
        <v>168</v>
      </c>
      <c r="BE392" s="185">
        <f t="shared" si="44"/>
        <v>0</v>
      </c>
      <c r="BF392" s="185">
        <f t="shared" si="45"/>
        <v>0</v>
      </c>
      <c r="BG392" s="185">
        <f t="shared" si="46"/>
        <v>0</v>
      </c>
      <c r="BH392" s="185">
        <f t="shared" si="47"/>
        <v>0</v>
      </c>
      <c r="BI392" s="185">
        <f t="shared" si="48"/>
        <v>0</v>
      </c>
      <c r="BJ392" s="14" t="s">
        <v>84</v>
      </c>
      <c r="BK392" s="185">
        <f t="shared" si="49"/>
        <v>0</v>
      </c>
      <c r="BL392" s="14" t="s">
        <v>585</v>
      </c>
      <c r="BM392" s="184" t="s">
        <v>1224</v>
      </c>
    </row>
    <row r="393" spans="1:65" s="2" customFormat="1" ht="24.2" customHeight="1">
      <c r="A393" s="31"/>
      <c r="B393" s="32"/>
      <c r="C393" s="186" t="s">
        <v>1225</v>
      </c>
      <c r="D393" s="186" t="s">
        <v>597</v>
      </c>
      <c r="E393" s="187" t="s">
        <v>1226</v>
      </c>
      <c r="F393" s="188" t="s">
        <v>1227</v>
      </c>
      <c r="G393" s="189" t="s">
        <v>166</v>
      </c>
      <c r="H393" s="190">
        <v>2</v>
      </c>
      <c r="I393" s="191"/>
      <c r="J393" s="192">
        <f t="shared" si="40"/>
        <v>0</v>
      </c>
      <c r="K393" s="188" t="s">
        <v>167</v>
      </c>
      <c r="L393" s="36"/>
      <c r="M393" s="193" t="s">
        <v>1</v>
      </c>
      <c r="N393" s="194" t="s">
        <v>42</v>
      </c>
      <c r="O393" s="68"/>
      <c r="P393" s="182">
        <f t="shared" si="41"/>
        <v>0</v>
      </c>
      <c r="Q393" s="182">
        <v>0</v>
      </c>
      <c r="R393" s="182">
        <f t="shared" si="42"/>
        <v>0</v>
      </c>
      <c r="S393" s="182">
        <v>0</v>
      </c>
      <c r="T393" s="183">
        <f t="shared" si="4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84" t="s">
        <v>585</v>
      </c>
      <c r="AT393" s="184" t="s">
        <v>597</v>
      </c>
      <c r="AU393" s="184" t="s">
        <v>84</v>
      </c>
      <c r="AY393" s="14" t="s">
        <v>168</v>
      </c>
      <c r="BE393" s="185">
        <f t="shared" si="44"/>
        <v>0</v>
      </c>
      <c r="BF393" s="185">
        <f t="shared" si="45"/>
        <v>0</v>
      </c>
      <c r="BG393" s="185">
        <f t="shared" si="46"/>
        <v>0</v>
      </c>
      <c r="BH393" s="185">
        <f t="shared" si="47"/>
        <v>0</v>
      </c>
      <c r="BI393" s="185">
        <f t="shared" si="48"/>
        <v>0</v>
      </c>
      <c r="BJ393" s="14" t="s">
        <v>84</v>
      </c>
      <c r="BK393" s="185">
        <f t="shared" si="49"/>
        <v>0</v>
      </c>
      <c r="BL393" s="14" t="s">
        <v>585</v>
      </c>
      <c r="BM393" s="184" t="s">
        <v>1228</v>
      </c>
    </row>
    <row r="394" spans="1:65" s="2" customFormat="1" ht="24.2" customHeight="1">
      <c r="A394" s="31"/>
      <c r="B394" s="32"/>
      <c r="C394" s="186" t="s">
        <v>1229</v>
      </c>
      <c r="D394" s="186" t="s">
        <v>597</v>
      </c>
      <c r="E394" s="187" t="s">
        <v>1230</v>
      </c>
      <c r="F394" s="188" t="s">
        <v>1231</v>
      </c>
      <c r="G394" s="189" t="s">
        <v>166</v>
      </c>
      <c r="H394" s="190">
        <v>10</v>
      </c>
      <c r="I394" s="191"/>
      <c r="J394" s="192">
        <f t="shared" si="40"/>
        <v>0</v>
      </c>
      <c r="K394" s="188" t="s">
        <v>167</v>
      </c>
      <c r="L394" s="36"/>
      <c r="M394" s="193" t="s">
        <v>1</v>
      </c>
      <c r="N394" s="194" t="s">
        <v>42</v>
      </c>
      <c r="O394" s="68"/>
      <c r="P394" s="182">
        <f t="shared" si="41"/>
        <v>0</v>
      </c>
      <c r="Q394" s="182">
        <v>0</v>
      </c>
      <c r="R394" s="182">
        <f t="shared" si="42"/>
        <v>0</v>
      </c>
      <c r="S394" s="182">
        <v>0</v>
      </c>
      <c r="T394" s="183">
        <f t="shared" si="4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84" t="s">
        <v>585</v>
      </c>
      <c r="AT394" s="184" t="s">
        <v>597</v>
      </c>
      <c r="AU394" s="184" t="s">
        <v>84</v>
      </c>
      <c r="AY394" s="14" t="s">
        <v>168</v>
      </c>
      <c r="BE394" s="185">
        <f t="shared" si="44"/>
        <v>0</v>
      </c>
      <c r="BF394" s="185">
        <f t="shared" si="45"/>
        <v>0</v>
      </c>
      <c r="BG394" s="185">
        <f t="shared" si="46"/>
        <v>0</v>
      </c>
      <c r="BH394" s="185">
        <f t="shared" si="47"/>
        <v>0</v>
      </c>
      <c r="BI394" s="185">
        <f t="shared" si="48"/>
        <v>0</v>
      </c>
      <c r="BJ394" s="14" t="s">
        <v>84</v>
      </c>
      <c r="BK394" s="185">
        <f t="shared" si="49"/>
        <v>0</v>
      </c>
      <c r="BL394" s="14" t="s">
        <v>585</v>
      </c>
      <c r="BM394" s="184" t="s">
        <v>1232</v>
      </c>
    </row>
    <row r="395" spans="1:65" s="2" customFormat="1" ht="24.2" customHeight="1">
      <c r="A395" s="31"/>
      <c r="B395" s="32"/>
      <c r="C395" s="186" t="s">
        <v>1233</v>
      </c>
      <c r="D395" s="186" t="s">
        <v>597</v>
      </c>
      <c r="E395" s="187" t="s">
        <v>1234</v>
      </c>
      <c r="F395" s="188" t="s">
        <v>1235</v>
      </c>
      <c r="G395" s="189" t="s">
        <v>166</v>
      </c>
      <c r="H395" s="190">
        <v>11</v>
      </c>
      <c r="I395" s="191"/>
      <c r="J395" s="192">
        <f t="shared" si="40"/>
        <v>0</v>
      </c>
      <c r="K395" s="188" t="s">
        <v>1</v>
      </c>
      <c r="L395" s="36"/>
      <c r="M395" s="193" t="s">
        <v>1</v>
      </c>
      <c r="N395" s="194" t="s">
        <v>42</v>
      </c>
      <c r="O395" s="68"/>
      <c r="P395" s="182">
        <f t="shared" si="41"/>
        <v>0</v>
      </c>
      <c r="Q395" s="182">
        <v>0</v>
      </c>
      <c r="R395" s="182">
        <f t="shared" si="42"/>
        <v>0</v>
      </c>
      <c r="S395" s="182">
        <v>0</v>
      </c>
      <c r="T395" s="183">
        <f t="shared" si="4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84" t="s">
        <v>84</v>
      </c>
      <c r="AT395" s="184" t="s">
        <v>597</v>
      </c>
      <c r="AU395" s="184" t="s">
        <v>84</v>
      </c>
      <c r="AY395" s="14" t="s">
        <v>168</v>
      </c>
      <c r="BE395" s="185">
        <f t="shared" si="44"/>
        <v>0</v>
      </c>
      <c r="BF395" s="185">
        <f t="shared" si="45"/>
        <v>0</v>
      </c>
      <c r="BG395" s="185">
        <f t="shared" si="46"/>
        <v>0</v>
      </c>
      <c r="BH395" s="185">
        <f t="shared" si="47"/>
        <v>0</v>
      </c>
      <c r="BI395" s="185">
        <f t="shared" si="48"/>
        <v>0</v>
      </c>
      <c r="BJ395" s="14" t="s">
        <v>84</v>
      </c>
      <c r="BK395" s="185">
        <f t="shared" si="49"/>
        <v>0</v>
      </c>
      <c r="BL395" s="14" t="s">
        <v>84</v>
      </c>
      <c r="BM395" s="184" t="s">
        <v>1236</v>
      </c>
    </row>
    <row r="396" spans="1:65" s="2" customFormat="1" ht="24.2" customHeight="1">
      <c r="A396" s="31"/>
      <c r="B396" s="32"/>
      <c r="C396" s="186" t="s">
        <v>1237</v>
      </c>
      <c r="D396" s="186" t="s">
        <v>597</v>
      </c>
      <c r="E396" s="187" t="s">
        <v>1238</v>
      </c>
      <c r="F396" s="188" t="s">
        <v>1239</v>
      </c>
      <c r="G396" s="189" t="s">
        <v>166</v>
      </c>
      <c r="H396" s="190">
        <v>10</v>
      </c>
      <c r="I396" s="191"/>
      <c r="J396" s="192">
        <f t="shared" si="40"/>
        <v>0</v>
      </c>
      <c r="K396" s="188" t="s">
        <v>1</v>
      </c>
      <c r="L396" s="36"/>
      <c r="M396" s="193" t="s">
        <v>1</v>
      </c>
      <c r="N396" s="194" t="s">
        <v>42</v>
      </c>
      <c r="O396" s="68"/>
      <c r="P396" s="182">
        <f t="shared" si="41"/>
        <v>0</v>
      </c>
      <c r="Q396" s="182">
        <v>0</v>
      </c>
      <c r="R396" s="182">
        <f t="shared" si="42"/>
        <v>0</v>
      </c>
      <c r="S396" s="182">
        <v>0</v>
      </c>
      <c r="T396" s="183">
        <f t="shared" si="4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84" t="s">
        <v>84</v>
      </c>
      <c r="AT396" s="184" t="s">
        <v>597</v>
      </c>
      <c r="AU396" s="184" t="s">
        <v>84</v>
      </c>
      <c r="AY396" s="14" t="s">
        <v>168</v>
      </c>
      <c r="BE396" s="185">
        <f t="shared" si="44"/>
        <v>0</v>
      </c>
      <c r="BF396" s="185">
        <f t="shared" si="45"/>
        <v>0</v>
      </c>
      <c r="BG396" s="185">
        <f t="shared" si="46"/>
        <v>0</v>
      </c>
      <c r="BH396" s="185">
        <f t="shared" si="47"/>
        <v>0</v>
      </c>
      <c r="BI396" s="185">
        <f t="shared" si="48"/>
        <v>0</v>
      </c>
      <c r="BJ396" s="14" t="s">
        <v>84</v>
      </c>
      <c r="BK396" s="185">
        <f t="shared" si="49"/>
        <v>0</v>
      </c>
      <c r="BL396" s="14" t="s">
        <v>84</v>
      </c>
      <c r="BM396" s="184" t="s">
        <v>1240</v>
      </c>
    </row>
    <row r="397" spans="1:65" s="2" customFormat="1" ht="24.2" customHeight="1">
      <c r="A397" s="31"/>
      <c r="B397" s="32"/>
      <c r="C397" s="186" t="s">
        <v>1241</v>
      </c>
      <c r="D397" s="186" t="s">
        <v>597</v>
      </c>
      <c r="E397" s="187" t="s">
        <v>1242</v>
      </c>
      <c r="F397" s="188" t="s">
        <v>1243</v>
      </c>
      <c r="G397" s="189" t="s">
        <v>166</v>
      </c>
      <c r="H397" s="190">
        <v>21</v>
      </c>
      <c r="I397" s="191"/>
      <c r="J397" s="192">
        <f t="shared" si="40"/>
        <v>0</v>
      </c>
      <c r="K397" s="188" t="s">
        <v>167</v>
      </c>
      <c r="L397" s="36"/>
      <c r="M397" s="193" t="s">
        <v>1</v>
      </c>
      <c r="N397" s="194" t="s">
        <v>42</v>
      </c>
      <c r="O397" s="68"/>
      <c r="P397" s="182">
        <f t="shared" si="41"/>
        <v>0</v>
      </c>
      <c r="Q397" s="182">
        <v>0</v>
      </c>
      <c r="R397" s="182">
        <f t="shared" si="42"/>
        <v>0</v>
      </c>
      <c r="S397" s="182">
        <v>0</v>
      </c>
      <c r="T397" s="183">
        <f t="shared" si="4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84" t="s">
        <v>84</v>
      </c>
      <c r="AT397" s="184" t="s">
        <v>597</v>
      </c>
      <c r="AU397" s="184" t="s">
        <v>84</v>
      </c>
      <c r="AY397" s="14" t="s">
        <v>168</v>
      </c>
      <c r="BE397" s="185">
        <f t="shared" si="44"/>
        <v>0</v>
      </c>
      <c r="BF397" s="185">
        <f t="shared" si="45"/>
        <v>0</v>
      </c>
      <c r="BG397" s="185">
        <f t="shared" si="46"/>
        <v>0</v>
      </c>
      <c r="BH397" s="185">
        <f t="shared" si="47"/>
        <v>0</v>
      </c>
      <c r="BI397" s="185">
        <f t="shared" si="48"/>
        <v>0</v>
      </c>
      <c r="BJ397" s="14" t="s">
        <v>84</v>
      </c>
      <c r="BK397" s="185">
        <f t="shared" si="49"/>
        <v>0</v>
      </c>
      <c r="BL397" s="14" t="s">
        <v>84</v>
      </c>
      <c r="BM397" s="184" t="s">
        <v>1244</v>
      </c>
    </row>
    <row r="398" spans="1:65" s="2" customFormat="1" ht="24.2" customHeight="1">
      <c r="A398" s="31"/>
      <c r="B398" s="32"/>
      <c r="C398" s="186" t="s">
        <v>1245</v>
      </c>
      <c r="D398" s="186" t="s">
        <v>597</v>
      </c>
      <c r="E398" s="187" t="s">
        <v>1246</v>
      </c>
      <c r="F398" s="188" t="s">
        <v>1247</v>
      </c>
      <c r="G398" s="189" t="s">
        <v>166</v>
      </c>
      <c r="H398" s="190">
        <v>4</v>
      </c>
      <c r="I398" s="191"/>
      <c r="J398" s="192">
        <f t="shared" si="40"/>
        <v>0</v>
      </c>
      <c r="K398" s="188" t="s">
        <v>167</v>
      </c>
      <c r="L398" s="36"/>
      <c r="M398" s="193" t="s">
        <v>1</v>
      </c>
      <c r="N398" s="194" t="s">
        <v>42</v>
      </c>
      <c r="O398" s="68"/>
      <c r="P398" s="182">
        <f t="shared" si="41"/>
        <v>0</v>
      </c>
      <c r="Q398" s="182">
        <v>0</v>
      </c>
      <c r="R398" s="182">
        <f t="shared" si="42"/>
        <v>0</v>
      </c>
      <c r="S398" s="182">
        <v>0</v>
      </c>
      <c r="T398" s="183">
        <f t="shared" si="4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84" t="s">
        <v>585</v>
      </c>
      <c r="AT398" s="184" t="s">
        <v>597</v>
      </c>
      <c r="AU398" s="184" t="s">
        <v>84</v>
      </c>
      <c r="AY398" s="14" t="s">
        <v>168</v>
      </c>
      <c r="BE398" s="185">
        <f t="shared" si="44"/>
        <v>0</v>
      </c>
      <c r="BF398" s="185">
        <f t="shared" si="45"/>
        <v>0</v>
      </c>
      <c r="BG398" s="185">
        <f t="shared" si="46"/>
        <v>0</v>
      </c>
      <c r="BH398" s="185">
        <f t="shared" si="47"/>
        <v>0</v>
      </c>
      <c r="BI398" s="185">
        <f t="shared" si="48"/>
        <v>0</v>
      </c>
      <c r="BJ398" s="14" t="s">
        <v>84</v>
      </c>
      <c r="BK398" s="185">
        <f t="shared" si="49"/>
        <v>0</v>
      </c>
      <c r="BL398" s="14" t="s">
        <v>585</v>
      </c>
      <c r="BM398" s="184" t="s">
        <v>1248</v>
      </c>
    </row>
    <row r="399" spans="1:65" s="2" customFormat="1" ht="24.2" customHeight="1">
      <c r="A399" s="31"/>
      <c r="B399" s="32"/>
      <c r="C399" s="186" t="s">
        <v>1249</v>
      </c>
      <c r="D399" s="186" t="s">
        <v>597</v>
      </c>
      <c r="E399" s="187" t="s">
        <v>1250</v>
      </c>
      <c r="F399" s="188" t="s">
        <v>1251</v>
      </c>
      <c r="G399" s="189" t="s">
        <v>166</v>
      </c>
      <c r="H399" s="190">
        <v>4</v>
      </c>
      <c r="I399" s="191"/>
      <c r="J399" s="192">
        <f t="shared" si="40"/>
        <v>0</v>
      </c>
      <c r="K399" s="188" t="s">
        <v>167</v>
      </c>
      <c r="L399" s="36"/>
      <c r="M399" s="193" t="s">
        <v>1</v>
      </c>
      <c r="N399" s="194" t="s">
        <v>42</v>
      </c>
      <c r="O399" s="68"/>
      <c r="P399" s="182">
        <f t="shared" si="41"/>
        <v>0</v>
      </c>
      <c r="Q399" s="182">
        <v>0</v>
      </c>
      <c r="R399" s="182">
        <f t="shared" si="42"/>
        <v>0</v>
      </c>
      <c r="S399" s="182">
        <v>0</v>
      </c>
      <c r="T399" s="183">
        <f t="shared" si="4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84" t="s">
        <v>585</v>
      </c>
      <c r="AT399" s="184" t="s">
        <v>597</v>
      </c>
      <c r="AU399" s="184" t="s">
        <v>84</v>
      </c>
      <c r="AY399" s="14" t="s">
        <v>168</v>
      </c>
      <c r="BE399" s="185">
        <f t="shared" si="44"/>
        <v>0</v>
      </c>
      <c r="BF399" s="185">
        <f t="shared" si="45"/>
        <v>0</v>
      </c>
      <c r="BG399" s="185">
        <f t="shared" si="46"/>
        <v>0</v>
      </c>
      <c r="BH399" s="185">
        <f t="shared" si="47"/>
        <v>0</v>
      </c>
      <c r="BI399" s="185">
        <f t="shared" si="48"/>
        <v>0</v>
      </c>
      <c r="BJ399" s="14" t="s">
        <v>84</v>
      </c>
      <c r="BK399" s="185">
        <f t="shared" si="49"/>
        <v>0</v>
      </c>
      <c r="BL399" s="14" t="s">
        <v>585</v>
      </c>
      <c r="BM399" s="184" t="s">
        <v>1252</v>
      </c>
    </row>
    <row r="400" spans="1:65" s="2" customFormat="1" ht="24.2" customHeight="1">
      <c r="A400" s="31"/>
      <c r="B400" s="32"/>
      <c r="C400" s="186" t="s">
        <v>1253</v>
      </c>
      <c r="D400" s="186" t="s">
        <v>597</v>
      </c>
      <c r="E400" s="187" t="s">
        <v>1254</v>
      </c>
      <c r="F400" s="188" t="s">
        <v>1255</v>
      </c>
      <c r="G400" s="189" t="s">
        <v>166</v>
      </c>
      <c r="H400" s="190">
        <v>5</v>
      </c>
      <c r="I400" s="191"/>
      <c r="J400" s="192">
        <f t="shared" si="40"/>
        <v>0</v>
      </c>
      <c r="K400" s="188" t="s">
        <v>167</v>
      </c>
      <c r="L400" s="36"/>
      <c r="M400" s="193" t="s">
        <v>1</v>
      </c>
      <c r="N400" s="194" t="s">
        <v>42</v>
      </c>
      <c r="O400" s="68"/>
      <c r="P400" s="182">
        <f t="shared" si="41"/>
        <v>0</v>
      </c>
      <c r="Q400" s="182">
        <v>0</v>
      </c>
      <c r="R400" s="182">
        <f t="shared" si="42"/>
        <v>0</v>
      </c>
      <c r="S400" s="182">
        <v>0</v>
      </c>
      <c r="T400" s="183">
        <f t="shared" si="4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84" t="s">
        <v>84</v>
      </c>
      <c r="AT400" s="184" t="s">
        <v>597</v>
      </c>
      <c r="AU400" s="184" t="s">
        <v>84</v>
      </c>
      <c r="AY400" s="14" t="s">
        <v>168</v>
      </c>
      <c r="BE400" s="185">
        <f t="shared" si="44"/>
        <v>0</v>
      </c>
      <c r="BF400" s="185">
        <f t="shared" si="45"/>
        <v>0</v>
      </c>
      <c r="BG400" s="185">
        <f t="shared" si="46"/>
        <v>0</v>
      </c>
      <c r="BH400" s="185">
        <f t="shared" si="47"/>
        <v>0</v>
      </c>
      <c r="BI400" s="185">
        <f t="shared" si="48"/>
        <v>0</v>
      </c>
      <c r="BJ400" s="14" t="s">
        <v>84</v>
      </c>
      <c r="BK400" s="185">
        <f t="shared" si="49"/>
        <v>0</v>
      </c>
      <c r="BL400" s="14" t="s">
        <v>84</v>
      </c>
      <c r="BM400" s="184" t="s">
        <v>1256</v>
      </c>
    </row>
    <row r="401" spans="1:65" s="2" customFormat="1" ht="24.2" customHeight="1">
      <c r="A401" s="31"/>
      <c r="B401" s="32"/>
      <c r="C401" s="186" t="s">
        <v>1257</v>
      </c>
      <c r="D401" s="186" t="s">
        <v>597</v>
      </c>
      <c r="E401" s="187" t="s">
        <v>1258</v>
      </c>
      <c r="F401" s="188" t="s">
        <v>1259</v>
      </c>
      <c r="G401" s="189" t="s">
        <v>166</v>
      </c>
      <c r="H401" s="190">
        <v>2</v>
      </c>
      <c r="I401" s="191"/>
      <c r="J401" s="192">
        <f t="shared" si="40"/>
        <v>0</v>
      </c>
      <c r="K401" s="188" t="s">
        <v>167</v>
      </c>
      <c r="L401" s="36"/>
      <c r="M401" s="193" t="s">
        <v>1</v>
      </c>
      <c r="N401" s="194" t="s">
        <v>42</v>
      </c>
      <c r="O401" s="68"/>
      <c r="P401" s="182">
        <f t="shared" si="41"/>
        <v>0</v>
      </c>
      <c r="Q401" s="182">
        <v>0</v>
      </c>
      <c r="R401" s="182">
        <f t="shared" si="42"/>
        <v>0</v>
      </c>
      <c r="S401" s="182">
        <v>0</v>
      </c>
      <c r="T401" s="183">
        <f t="shared" si="4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84" t="s">
        <v>585</v>
      </c>
      <c r="AT401" s="184" t="s">
        <v>597</v>
      </c>
      <c r="AU401" s="184" t="s">
        <v>84</v>
      </c>
      <c r="AY401" s="14" t="s">
        <v>168</v>
      </c>
      <c r="BE401" s="185">
        <f t="shared" si="44"/>
        <v>0</v>
      </c>
      <c r="BF401" s="185">
        <f t="shared" si="45"/>
        <v>0</v>
      </c>
      <c r="BG401" s="185">
        <f t="shared" si="46"/>
        <v>0</v>
      </c>
      <c r="BH401" s="185">
        <f t="shared" si="47"/>
        <v>0</v>
      </c>
      <c r="BI401" s="185">
        <f t="shared" si="48"/>
        <v>0</v>
      </c>
      <c r="BJ401" s="14" t="s">
        <v>84</v>
      </c>
      <c r="BK401" s="185">
        <f t="shared" si="49"/>
        <v>0</v>
      </c>
      <c r="BL401" s="14" t="s">
        <v>585</v>
      </c>
      <c r="BM401" s="184" t="s">
        <v>1260</v>
      </c>
    </row>
    <row r="402" spans="1:65" s="2" customFormat="1" ht="24.2" customHeight="1">
      <c r="A402" s="31"/>
      <c r="B402" s="32"/>
      <c r="C402" s="186" t="s">
        <v>1261</v>
      </c>
      <c r="D402" s="186" t="s">
        <v>597</v>
      </c>
      <c r="E402" s="187" t="s">
        <v>1262</v>
      </c>
      <c r="F402" s="188" t="s">
        <v>1263</v>
      </c>
      <c r="G402" s="189" t="s">
        <v>166</v>
      </c>
      <c r="H402" s="190">
        <v>2</v>
      </c>
      <c r="I402" s="191"/>
      <c r="J402" s="192">
        <f t="shared" si="40"/>
        <v>0</v>
      </c>
      <c r="K402" s="188" t="s">
        <v>167</v>
      </c>
      <c r="L402" s="36"/>
      <c r="M402" s="193" t="s">
        <v>1</v>
      </c>
      <c r="N402" s="194" t="s">
        <v>42</v>
      </c>
      <c r="O402" s="68"/>
      <c r="P402" s="182">
        <f t="shared" si="41"/>
        <v>0</v>
      </c>
      <c r="Q402" s="182">
        <v>0</v>
      </c>
      <c r="R402" s="182">
        <f t="shared" si="42"/>
        <v>0</v>
      </c>
      <c r="S402" s="182">
        <v>0</v>
      </c>
      <c r="T402" s="183">
        <f t="shared" si="4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84" t="s">
        <v>84</v>
      </c>
      <c r="AT402" s="184" t="s">
        <v>597</v>
      </c>
      <c r="AU402" s="184" t="s">
        <v>84</v>
      </c>
      <c r="AY402" s="14" t="s">
        <v>168</v>
      </c>
      <c r="BE402" s="185">
        <f t="shared" si="44"/>
        <v>0</v>
      </c>
      <c r="BF402" s="185">
        <f t="shared" si="45"/>
        <v>0</v>
      </c>
      <c r="BG402" s="185">
        <f t="shared" si="46"/>
        <v>0</v>
      </c>
      <c r="BH402" s="185">
        <f t="shared" si="47"/>
        <v>0</v>
      </c>
      <c r="BI402" s="185">
        <f t="shared" si="48"/>
        <v>0</v>
      </c>
      <c r="BJ402" s="14" t="s">
        <v>84</v>
      </c>
      <c r="BK402" s="185">
        <f t="shared" si="49"/>
        <v>0</v>
      </c>
      <c r="BL402" s="14" t="s">
        <v>84</v>
      </c>
      <c r="BM402" s="184" t="s">
        <v>1264</v>
      </c>
    </row>
    <row r="403" spans="1:65" s="2" customFormat="1" ht="37.9" customHeight="1">
      <c r="A403" s="31"/>
      <c r="B403" s="32"/>
      <c r="C403" s="186" t="s">
        <v>1265</v>
      </c>
      <c r="D403" s="186" t="s">
        <v>597</v>
      </c>
      <c r="E403" s="187" t="s">
        <v>1266</v>
      </c>
      <c r="F403" s="188" t="s">
        <v>1267</v>
      </c>
      <c r="G403" s="189" t="s">
        <v>1162</v>
      </c>
      <c r="H403" s="190">
        <v>6.907</v>
      </c>
      <c r="I403" s="191"/>
      <c r="J403" s="192">
        <f t="shared" si="40"/>
        <v>0</v>
      </c>
      <c r="K403" s="188" t="s">
        <v>1</v>
      </c>
      <c r="L403" s="36"/>
      <c r="M403" s="193" t="s">
        <v>1</v>
      </c>
      <c r="N403" s="194" t="s">
        <v>42</v>
      </c>
      <c r="O403" s="68"/>
      <c r="P403" s="182">
        <f t="shared" si="41"/>
        <v>0</v>
      </c>
      <c r="Q403" s="182">
        <v>0</v>
      </c>
      <c r="R403" s="182">
        <f t="shared" si="42"/>
        <v>0</v>
      </c>
      <c r="S403" s="182">
        <v>0</v>
      </c>
      <c r="T403" s="183">
        <f t="shared" si="4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84" t="s">
        <v>176</v>
      </c>
      <c r="AT403" s="184" t="s">
        <v>597</v>
      </c>
      <c r="AU403" s="184" t="s">
        <v>84</v>
      </c>
      <c r="AY403" s="14" t="s">
        <v>168</v>
      </c>
      <c r="BE403" s="185">
        <f t="shared" si="44"/>
        <v>0</v>
      </c>
      <c r="BF403" s="185">
        <f t="shared" si="45"/>
        <v>0</v>
      </c>
      <c r="BG403" s="185">
        <f t="shared" si="46"/>
        <v>0</v>
      </c>
      <c r="BH403" s="185">
        <f t="shared" si="47"/>
        <v>0</v>
      </c>
      <c r="BI403" s="185">
        <f t="shared" si="48"/>
        <v>0</v>
      </c>
      <c r="BJ403" s="14" t="s">
        <v>84</v>
      </c>
      <c r="BK403" s="185">
        <f t="shared" si="49"/>
        <v>0</v>
      </c>
      <c r="BL403" s="14" t="s">
        <v>176</v>
      </c>
      <c r="BM403" s="184" t="s">
        <v>1268</v>
      </c>
    </row>
    <row r="404" spans="1:65" s="2" customFormat="1" ht="24.2" customHeight="1">
      <c r="A404" s="31"/>
      <c r="B404" s="32"/>
      <c r="C404" s="186" t="s">
        <v>1269</v>
      </c>
      <c r="D404" s="186" t="s">
        <v>597</v>
      </c>
      <c r="E404" s="187" t="s">
        <v>1270</v>
      </c>
      <c r="F404" s="188" t="s">
        <v>1271</v>
      </c>
      <c r="G404" s="189" t="s">
        <v>166</v>
      </c>
      <c r="H404" s="190">
        <v>5</v>
      </c>
      <c r="I404" s="191"/>
      <c r="J404" s="192">
        <f t="shared" si="40"/>
        <v>0</v>
      </c>
      <c r="K404" s="188" t="s">
        <v>167</v>
      </c>
      <c r="L404" s="36"/>
      <c r="M404" s="193" t="s">
        <v>1</v>
      </c>
      <c r="N404" s="194" t="s">
        <v>42</v>
      </c>
      <c r="O404" s="68"/>
      <c r="P404" s="182">
        <f t="shared" si="41"/>
        <v>0</v>
      </c>
      <c r="Q404" s="182">
        <v>0</v>
      </c>
      <c r="R404" s="182">
        <f t="shared" si="42"/>
        <v>0</v>
      </c>
      <c r="S404" s="182">
        <v>0</v>
      </c>
      <c r="T404" s="183">
        <f t="shared" si="4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84" t="s">
        <v>585</v>
      </c>
      <c r="AT404" s="184" t="s">
        <v>597</v>
      </c>
      <c r="AU404" s="184" t="s">
        <v>84</v>
      </c>
      <c r="AY404" s="14" t="s">
        <v>168</v>
      </c>
      <c r="BE404" s="185">
        <f t="shared" si="44"/>
        <v>0</v>
      </c>
      <c r="BF404" s="185">
        <f t="shared" si="45"/>
        <v>0</v>
      </c>
      <c r="BG404" s="185">
        <f t="shared" si="46"/>
        <v>0</v>
      </c>
      <c r="BH404" s="185">
        <f t="shared" si="47"/>
        <v>0</v>
      </c>
      <c r="BI404" s="185">
        <f t="shared" si="48"/>
        <v>0</v>
      </c>
      <c r="BJ404" s="14" t="s">
        <v>84</v>
      </c>
      <c r="BK404" s="185">
        <f t="shared" si="49"/>
        <v>0</v>
      </c>
      <c r="BL404" s="14" t="s">
        <v>585</v>
      </c>
      <c r="BM404" s="184" t="s">
        <v>1272</v>
      </c>
    </row>
    <row r="405" spans="1:65" s="2" customFormat="1" ht="14.45" customHeight="1">
      <c r="A405" s="31"/>
      <c r="B405" s="32"/>
      <c r="C405" s="186" t="s">
        <v>1273</v>
      </c>
      <c r="D405" s="186" t="s">
        <v>597</v>
      </c>
      <c r="E405" s="187" t="s">
        <v>1274</v>
      </c>
      <c r="F405" s="188" t="s">
        <v>1275</v>
      </c>
      <c r="G405" s="189" t="s">
        <v>166</v>
      </c>
      <c r="H405" s="190">
        <v>500</v>
      </c>
      <c r="I405" s="191"/>
      <c r="J405" s="192">
        <f t="shared" si="40"/>
        <v>0</v>
      </c>
      <c r="K405" s="188" t="s">
        <v>1</v>
      </c>
      <c r="L405" s="36"/>
      <c r="M405" s="193" t="s">
        <v>1</v>
      </c>
      <c r="N405" s="194" t="s">
        <v>42</v>
      </c>
      <c r="O405" s="68"/>
      <c r="P405" s="182">
        <f t="shared" si="41"/>
        <v>0</v>
      </c>
      <c r="Q405" s="182">
        <v>0</v>
      </c>
      <c r="R405" s="182">
        <f t="shared" si="42"/>
        <v>0</v>
      </c>
      <c r="S405" s="182">
        <v>0</v>
      </c>
      <c r="T405" s="183">
        <f t="shared" si="4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84" t="s">
        <v>585</v>
      </c>
      <c r="AT405" s="184" t="s">
        <v>597</v>
      </c>
      <c r="AU405" s="184" t="s">
        <v>84</v>
      </c>
      <c r="AY405" s="14" t="s">
        <v>168</v>
      </c>
      <c r="BE405" s="185">
        <f t="shared" si="44"/>
        <v>0</v>
      </c>
      <c r="BF405" s="185">
        <f t="shared" si="45"/>
        <v>0</v>
      </c>
      <c r="BG405" s="185">
        <f t="shared" si="46"/>
        <v>0</v>
      </c>
      <c r="BH405" s="185">
        <f t="shared" si="47"/>
        <v>0</v>
      </c>
      <c r="BI405" s="185">
        <f t="shared" si="48"/>
        <v>0</v>
      </c>
      <c r="BJ405" s="14" t="s">
        <v>84</v>
      </c>
      <c r="BK405" s="185">
        <f t="shared" si="49"/>
        <v>0</v>
      </c>
      <c r="BL405" s="14" t="s">
        <v>585</v>
      </c>
      <c r="BM405" s="184" t="s">
        <v>1276</v>
      </c>
    </row>
    <row r="406" spans="1:65" s="2" customFormat="1" ht="24.2" customHeight="1">
      <c r="A406" s="31"/>
      <c r="B406" s="32"/>
      <c r="C406" s="186" t="s">
        <v>1277</v>
      </c>
      <c r="D406" s="186" t="s">
        <v>597</v>
      </c>
      <c r="E406" s="187" t="s">
        <v>1278</v>
      </c>
      <c r="F406" s="188" t="s">
        <v>1279</v>
      </c>
      <c r="G406" s="189" t="s">
        <v>166</v>
      </c>
      <c r="H406" s="190">
        <v>42</v>
      </c>
      <c r="I406" s="191"/>
      <c r="J406" s="192">
        <f t="shared" si="40"/>
        <v>0</v>
      </c>
      <c r="K406" s="188" t="s">
        <v>167</v>
      </c>
      <c r="L406" s="36"/>
      <c r="M406" s="193" t="s">
        <v>1</v>
      </c>
      <c r="N406" s="194" t="s">
        <v>42</v>
      </c>
      <c r="O406" s="68"/>
      <c r="P406" s="182">
        <f t="shared" si="41"/>
        <v>0</v>
      </c>
      <c r="Q406" s="182">
        <v>0</v>
      </c>
      <c r="R406" s="182">
        <f t="shared" si="42"/>
        <v>0</v>
      </c>
      <c r="S406" s="182">
        <v>0</v>
      </c>
      <c r="T406" s="183">
        <f t="shared" si="4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84" t="s">
        <v>585</v>
      </c>
      <c r="AT406" s="184" t="s">
        <v>597</v>
      </c>
      <c r="AU406" s="184" t="s">
        <v>84</v>
      </c>
      <c r="AY406" s="14" t="s">
        <v>168</v>
      </c>
      <c r="BE406" s="185">
        <f t="shared" si="44"/>
        <v>0</v>
      </c>
      <c r="BF406" s="185">
        <f t="shared" si="45"/>
        <v>0</v>
      </c>
      <c r="BG406" s="185">
        <f t="shared" si="46"/>
        <v>0</v>
      </c>
      <c r="BH406" s="185">
        <f t="shared" si="47"/>
        <v>0</v>
      </c>
      <c r="BI406" s="185">
        <f t="shared" si="48"/>
        <v>0</v>
      </c>
      <c r="BJ406" s="14" t="s">
        <v>84</v>
      </c>
      <c r="BK406" s="185">
        <f t="shared" si="49"/>
        <v>0</v>
      </c>
      <c r="BL406" s="14" t="s">
        <v>585</v>
      </c>
      <c r="BM406" s="184" t="s">
        <v>1280</v>
      </c>
    </row>
    <row r="407" spans="1:65" s="2" customFormat="1" ht="37.9" customHeight="1">
      <c r="A407" s="31"/>
      <c r="B407" s="32"/>
      <c r="C407" s="186" t="s">
        <v>1281</v>
      </c>
      <c r="D407" s="186" t="s">
        <v>597</v>
      </c>
      <c r="E407" s="187" t="s">
        <v>1282</v>
      </c>
      <c r="F407" s="188" t="s">
        <v>1283</v>
      </c>
      <c r="G407" s="189" t="s">
        <v>166</v>
      </c>
      <c r="H407" s="190">
        <v>5</v>
      </c>
      <c r="I407" s="191"/>
      <c r="J407" s="192">
        <f t="shared" si="40"/>
        <v>0</v>
      </c>
      <c r="K407" s="188" t="s">
        <v>167</v>
      </c>
      <c r="L407" s="36"/>
      <c r="M407" s="211" t="s">
        <v>1</v>
      </c>
      <c r="N407" s="212" t="s">
        <v>42</v>
      </c>
      <c r="O407" s="213"/>
      <c r="P407" s="214">
        <f t="shared" si="41"/>
        <v>0</v>
      </c>
      <c r="Q407" s="214">
        <v>0</v>
      </c>
      <c r="R407" s="214">
        <f t="shared" si="42"/>
        <v>0</v>
      </c>
      <c r="S407" s="214">
        <v>0</v>
      </c>
      <c r="T407" s="215">
        <f t="shared" si="4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84" t="s">
        <v>585</v>
      </c>
      <c r="AT407" s="184" t="s">
        <v>597</v>
      </c>
      <c r="AU407" s="184" t="s">
        <v>84</v>
      </c>
      <c r="AY407" s="14" t="s">
        <v>168</v>
      </c>
      <c r="BE407" s="185">
        <f t="shared" si="44"/>
        <v>0</v>
      </c>
      <c r="BF407" s="185">
        <f t="shared" si="45"/>
        <v>0</v>
      </c>
      <c r="BG407" s="185">
        <f t="shared" si="46"/>
        <v>0</v>
      </c>
      <c r="BH407" s="185">
        <f t="shared" si="47"/>
        <v>0</v>
      </c>
      <c r="BI407" s="185">
        <f t="shared" si="48"/>
        <v>0</v>
      </c>
      <c r="BJ407" s="14" t="s">
        <v>84</v>
      </c>
      <c r="BK407" s="185">
        <f t="shared" si="49"/>
        <v>0</v>
      </c>
      <c r="BL407" s="14" t="s">
        <v>585</v>
      </c>
      <c r="BM407" s="184" t="s">
        <v>1284</v>
      </c>
    </row>
    <row r="408" spans="1:65" s="2" customFormat="1" ht="6.95" customHeight="1">
      <c r="A408" s="31"/>
      <c r="B408" s="51"/>
      <c r="C408" s="52"/>
      <c r="D408" s="52"/>
      <c r="E408" s="52"/>
      <c r="F408" s="52"/>
      <c r="G408" s="52"/>
      <c r="H408" s="52"/>
      <c r="I408" s="52"/>
      <c r="J408" s="52"/>
      <c r="K408" s="52"/>
      <c r="L408" s="36"/>
      <c r="M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</row>
  </sheetData>
  <sheetProtection algorithmName="SHA-512" hashValue="lEe7uF72njelG/6GB1szWBXWnzPaBdZRO+pGMwIfxOJr5DPP44bMHiUGrp+7MwLPwrm8Nx81pVPITwRfz6Basw==" saltValue="mtdzmWAFTDZxNjSVxKKo8PMvbaj/3XpLOC0CuDlfJb5aD2NaNuCv2Iul9UWc2vrnZmHOgh8gG5OpVp9+1psflg==" spinCount="100000" sheet="1" objects="1" scenarios="1" formatColumns="0" formatRows="0" autoFilter="0"/>
  <autoFilter ref="C126:K407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98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ht="12.75">
      <c r="B8" s="17"/>
      <c r="D8" s="116" t="s">
        <v>135</v>
      </c>
      <c r="L8" s="17"/>
    </row>
    <row r="9" spans="1:46" s="1" customFormat="1" ht="16.5" customHeight="1">
      <c r="B9" s="17"/>
      <c r="E9" s="268" t="s">
        <v>136</v>
      </c>
      <c r="F9" s="233"/>
      <c r="G9" s="233"/>
      <c r="H9" s="233"/>
      <c r="L9" s="17"/>
    </row>
    <row r="10" spans="1:46" s="1" customFormat="1" ht="12" customHeight="1">
      <c r="B10" s="17"/>
      <c r="D10" s="116" t="s">
        <v>137</v>
      </c>
      <c r="L10" s="17"/>
    </row>
    <row r="11" spans="1:46" s="2" customFormat="1" ht="16.5" customHeight="1">
      <c r="A11" s="31"/>
      <c r="B11" s="36"/>
      <c r="C11" s="31"/>
      <c r="D11" s="31"/>
      <c r="E11" s="270" t="s">
        <v>138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139</v>
      </c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72" t="s">
        <v>1285</v>
      </c>
      <c r="F13" s="271"/>
      <c r="G13" s="271"/>
      <c r="H13" s="27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6" t="s">
        <v>18</v>
      </c>
      <c r="E15" s="31"/>
      <c r="F15" s="106" t="s">
        <v>1</v>
      </c>
      <c r="G15" s="31"/>
      <c r="H15" s="31"/>
      <c r="I15" s="116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20</v>
      </c>
      <c r="E16" s="31"/>
      <c r="F16" s="106" t="s">
        <v>141</v>
      </c>
      <c r="G16" s="31"/>
      <c r="H16" s="31"/>
      <c r="I16" s="116" t="s">
        <v>22</v>
      </c>
      <c r="J16" s="118" t="str">
        <f>'Rekapitulace stavby'!AN8</f>
        <v>5. 2. 2021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6" t="s">
        <v>24</v>
      </c>
      <c r="E18" s="31"/>
      <c r="F18" s="31"/>
      <c r="G18" s="31"/>
      <c r="H18" s="31"/>
      <c r="I18" s="116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141</v>
      </c>
      <c r="F19" s="31"/>
      <c r="G19" s="31"/>
      <c r="H19" s="31"/>
      <c r="I19" s="116" t="s">
        <v>28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6" t="s">
        <v>29</v>
      </c>
      <c r="E21" s="31"/>
      <c r="F21" s="31"/>
      <c r="G21" s="31"/>
      <c r="H21" s="31"/>
      <c r="I21" s="116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73" t="str">
        <f>'Rekapitulace stavby'!E14</f>
        <v>Vyplň údaj</v>
      </c>
      <c r="F22" s="274"/>
      <c r="G22" s="274"/>
      <c r="H22" s="274"/>
      <c r="I22" s="116" t="s">
        <v>28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6" t="s">
        <v>31</v>
      </c>
      <c r="E24" s="31"/>
      <c r="F24" s="31"/>
      <c r="G24" s="31"/>
      <c r="H24" s="31"/>
      <c r="I24" s="116" t="s">
        <v>25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">
        <v>141</v>
      </c>
      <c r="F25" s="31"/>
      <c r="G25" s="31"/>
      <c r="H25" s="31"/>
      <c r="I25" s="116" t="s">
        <v>28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6" t="s">
        <v>34</v>
      </c>
      <c r="E27" s="31"/>
      <c r="F27" s="31"/>
      <c r="G27" s="31"/>
      <c r="H27" s="31"/>
      <c r="I27" s="116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141</v>
      </c>
      <c r="F28" s="31"/>
      <c r="G28" s="31"/>
      <c r="H28" s="31"/>
      <c r="I28" s="116" t="s">
        <v>28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31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19"/>
      <c r="B31" s="120"/>
      <c r="C31" s="119"/>
      <c r="D31" s="119"/>
      <c r="E31" s="267" t="s">
        <v>1</v>
      </c>
      <c r="F31" s="267"/>
      <c r="G31" s="267"/>
      <c r="H31" s="267"/>
      <c r="I31" s="119"/>
      <c r="J31" s="119"/>
      <c r="K31" s="119"/>
      <c r="L31" s="121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31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3" t="s">
        <v>37</v>
      </c>
      <c r="E34" s="31"/>
      <c r="F34" s="31"/>
      <c r="G34" s="31"/>
      <c r="H34" s="31"/>
      <c r="I34" s="31"/>
      <c r="J34" s="124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2"/>
      <c r="E35" s="122"/>
      <c r="F35" s="122"/>
      <c r="G35" s="122"/>
      <c r="H35" s="122"/>
      <c r="I35" s="122"/>
      <c r="J35" s="122"/>
      <c r="K35" s="122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5" t="s">
        <v>39</v>
      </c>
      <c r="G36" s="31"/>
      <c r="H36" s="31"/>
      <c r="I36" s="125" t="s">
        <v>38</v>
      </c>
      <c r="J36" s="125" t="s">
        <v>40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7" t="s">
        <v>41</v>
      </c>
      <c r="E37" s="116" t="s">
        <v>42</v>
      </c>
      <c r="F37" s="126">
        <f>ROUND((SUM(BE126:BE143)),  2)</f>
        <v>0</v>
      </c>
      <c r="G37" s="31"/>
      <c r="H37" s="31"/>
      <c r="I37" s="127">
        <v>0.21</v>
      </c>
      <c r="J37" s="126">
        <f>ROUND(((SUM(BE126:BE143))*I37),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6" t="s">
        <v>43</v>
      </c>
      <c r="F38" s="126">
        <f>ROUND((SUM(BF126:BF143)),  2)</f>
        <v>0</v>
      </c>
      <c r="G38" s="31"/>
      <c r="H38" s="31"/>
      <c r="I38" s="127">
        <v>0.15</v>
      </c>
      <c r="J38" s="126">
        <f>ROUND(((SUM(BF126:BF143))*I38),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44</v>
      </c>
      <c r="F39" s="126">
        <f>ROUND((SUM(BG126:BG143)),  2)</f>
        <v>0</v>
      </c>
      <c r="G39" s="31"/>
      <c r="H39" s="31"/>
      <c r="I39" s="127">
        <v>0.21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6" t="s">
        <v>45</v>
      </c>
      <c r="F40" s="126">
        <f>ROUND((SUM(BH126:BH143)),  2)</f>
        <v>0</v>
      </c>
      <c r="G40" s="31"/>
      <c r="H40" s="31"/>
      <c r="I40" s="127">
        <v>0.15</v>
      </c>
      <c r="J40" s="126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6" t="s">
        <v>46</v>
      </c>
      <c r="F41" s="126">
        <f>ROUND((SUM(BI126:BI143)),  2)</f>
        <v>0</v>
      </c>
      <c r="G41" s="31"/>
      <c r="H41" s="31"/>
      <c r="I41" s="127">
        <v>0</v>
      </c>
      <c r="J41" s="126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28"/>
      <c r="D43" s="129" t="s">
        <v>47</v>
      </c>
      <c r="E43" s="130"/>
      <c r="F43" s="130"/>
      <c r="G43" s="131" t="s">
        <v>48</v>
      </c>
      <c r="H43" s="132" t="s">
        <v>49</v>
      </c>
      <c r="I43" s="130"/>
      <c r="J43" s="133">
        <f>SUM(J34:J41)</f>
        <v>0</v>
      </c>
      <c r="K43" s="134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1" customFormat="1" ht="16.5" customHeight="1">
      <c r="B87" s="18"/>
      <c r="C87" s="19"/>
      <c r="D87" s="19"/>
      <c r="E87" s="263" t="s">
        <v>136</v>
      </c>
      <c r="F87" s="246"/>
      <c r="G87" s="246"/>
      <c r="H87" s="246"/>
      <c r="I87" s="19"/>
      <c r="J87" s="19"/>
      <c r="K87" s="19"/>
      <c r="L87" s="17"/>
    </row>
    <row r="88" spans="1:31" s="1" customFormat="1" ht="12" customHeight="1">
      <c r="B88" s="18"/>
      <c r="C88" s="26" t="s">
        <v>137</v>
      </c>
      <c r="D88" s="19"/>
      <c r="E88" s="19"/>
      <c r="F88" s="19"/>
      <c r="G88" s="19"/>
      <c r="H88" s="19"/>
      <c r="I88" s="19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65" t="s">
        <v>138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139</v>
      </c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60" t="str">
        <f>E13</f>
        <v>02 - Zemní práce</v>
      </c>
      <c r="F91" s="266"/>
      <c r="G91" s="266"/>
      <c r="H91" s="266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 xml:space="preserve"> </v>
      </c>
      <c r="G93" s="33"/>
      <c r="H93" s="33"/>
      <c r="I93" s="26" t="s">
        <v>22</v>
      </c>
      <c r="J93" s="63" t="str">
        <f>IF(J16="","",J16)</f>
        <v>5. 2. 2021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 xml:space="preserve"> </v>
      </c>
      <c r="G95" s="33"/>
      <c r="H95" s="33"/>
      <c r="I95" s="26" t="s">
        <v>31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29</v>
      </c>
      <c r="D96" s="33"/>
      <c r="E96" s="33"/>
      <c r="F96" s="24" t="str">
        <f>IF(E22="","",E22)</f>
        <v>Vyplň údaj</v>
      </c>
      <c r="G96" s="33"/>
      <c r="H96" s="33"/>
      <c r="I96" s="26" t="s">
        <v>34</v>
      </c>
      <c r="J96" s="29" t="str">
        <f>E28</f>
        <v xml:space="preserve"> 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46" t="s">
        <v>143</v>
      </c>
      <c r="D98" s="147"/>
      <c r="E98" s="147"/>
      <c r="F98" s="147"/>
      <c r="G98" s="147"/>
      <c r="H98" s="147"/>
      <c r="I98" s="147"/>
      <c r="J98" s="148" t="s">
        <v>144</v>
      </c>
      <c r="K98" s="147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49" t="s">
        <v>145</v>
      </c>
      <c r="D100" s="33"/>
      <c r="E100" s="33"/>
      <c r="F100" s="33"/>
      <c r="G100" s="33"/>
      <c r="H100" s="33"/>
      <c r="I100" s="33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146</v>
      </c>
    </row>
    <row r="101" spans="1:47" s="9" customFormat="1" ht="24.95" customHeight="1">
      <c r="B101" s="150"/>
      <c r="C101" s="151"/>
      <c r="D101" s="152" t="s">
        <v>1286</v>
      </c>
      <c r="E101" s="153"/>
      <c r="F101" s="153"/>
      <c r="G101" s="153"/>
      <c r="H101" s="153"/>
      <c r="I101" s="153"/>
      <c r="J101" s="154">
        <f>J140</f>
        <v>0</v>
      </c>
      <c r="K101" s="151"/>
      <c r="L101" s="155"/>
    </row>
    <row r="102" spans="1:47" s="10" customFormat="1" ht="19.899999999999999" customHeight="1">
      <c r="B102" s="156"/>
      <c r="C102" s="100"/>
      <c r="D102" s="157" t="s">
        <v>1287</v>
      </c>
      <c r="E102" s="158"/>
      <c r="F102" s="158"/>
      <c r="G102" s="158"/>
      <c r="H102" s="158"/>
      <c r="I102" s="158"/>
      <c r="J102" s="159">
        <f>J141</f>
        <v>0</v>
      </c>
      <c r="K102" s="100"/>
      <c r="L102" s="160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63" t="str">
        <f>E7</f>
        <v>Oprava zabezpečovacího zařízení v žst Nymburk město</v>
      </c>
      <c r="F112" s="264"/>
      <c r="G112" s="264"/>
      <c r="H112" s="264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135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1" customFormat="1" ht="16.5" customHeight="1">
      <c r="B114" s="18"/>
      <c r="C114" s="19"/>
      <c r="D114" s="19"/>
      <c r="E114" s="263" t="s">
        <v>136</v>
      </c>
      <c r="F114" s="246"/>
      <c r="G114" s="246"/>
      <c r="H114" s="246"/>
      <c r="I114" s="19"/>
      <c r="J114" s="19"/>
      <c r="K114" s="19"/>
      <c r="L114" s="17"/>
    </row>
    <row r="115" spans="1:65" s="1" customFormat="1" ht="12" customHeight="1">
      <c r="B115" s="18"/>
      <c r="C115" s="26" t="s">
        <v>137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pans="1:65" s="2" customFormat="1" ht="16.5" customHeight="1">
      <c r="A116" s="31"/>
      <c r="B116" s="32"/>
      <c r="C116" s="33"/>
      <c r="D116" s="33"/>
      <c r="E116" s="265" t="s">
        <v>138</v>
      </c>
      <c r="F116" s="266"/>
      <c r="G116" s="266"/>
      <c r="H116" s="266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139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6.5" customHeight="1">
      <c r="A118" s="31"/>
      <c r="B118" s="32"/>
      <c r="C118" s="33"/>
      <c r="D118" s="33"/>
      <c r="E118" s="260" t="str">
        <f>E13</f>
        <v>02 - Zemní práce</v>
      </c>
      <c r="F118" s="266"/>
      <c r="G118" s="266"/>
      <c r="H118" s="266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 xml:space="preserve"> </v>
      </c>
      <c r="G120" s="33"/>
      <c r="H120" s="33"/>
      <c r="I120" s="26" t="s">
        <v>22</v>
      </c>
      <c r="J120" s="63" t="str">
        <f>IF(J16="","",J16)</f>
        <v>5. 2. 2021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 xml:space="preserve"> </v>
      </c>
      <c r="G122" s="33"/>
      <c r="H122" s="33"/>
      <c r="I122" s="26" t="s">
        <v>31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29</v>
      </c>
      <c r="D123" s="33"/>
      <c r="E123" s="33"/>
      <c r="F123" s="24" t="str">
        <f>IF(E22="","",E22)</f>
        <v>Vyplň údaj</v>
      </c>
      <c r="G123" s="33"/>
      <c r="H123" s="33"/>
      <c r="I123" s="26" t="s">
        <v>34</v>
      </c>
      <c r="J123" s="29" t="str">
        <f>E28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11" customFormat="1" ht="29.25" customHeight="1">
      <c r="A125" s="161"/>
      <c r="B125" s="162"/>
      <c r="C125" s="163" t="s">
        <v>151</v>
      </c>
      <c r="D125" s="164" t="s">
        <v>62</v>
      </c>
      <c r="E125" s="164" t="s">
        <v>58</v>
      </c>
      <c r="F125" s="164" t="s">
        <v>59</v>
      </c>
      <c r="G125" s="164" t="s">
        <v>152</v>
      </c>
      <c r="H125" s="164" t="s">
        <v>153</v>
      </c>
      <c r="I125" s="164" t="s">
        <v>154</v>
      </c>
      <c r="J125" s="164" t="s">
        <v>144</v>
      </c>
      <c r="K125" s="165" t="s">
        <v>155</v>
      </c>
      <c r="L125" s="166"/>
      <c r="M125" s="72" t="s">
        <v>1</v>
      </c>
      <c r="N125" s="73" t="s">
        <v>41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61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/>
    </row>
    <row r="126" spans="1:65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33"/>
      <c r="J126" s="167">
        <f>BK126</f>
        <v>0</v>
      </c>
      <c r="K126" s="33"/>
      <c r="L126" s="36"/>
      <c r="M126" s="75"/>
      <c r="N126" s="168"/>
      <c r="O126" s="76"/>
      <c r="P126" s="169">
        <f>P127+SUM(P128:P140)</f>
        <v>0</v>
      </c>
      <c r="Q126" s="76"/>
      <c r="R126" s="169">
        <f>R127+SUM(R128:R140)</f>
        <v>3.4267011999999997</v>
      </c>
      <c r="S126" s="76"/>
      <c r="T126" s="170">
        <f>T127+SUM(T128:T140)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76</v>
      </c>
      <c r="AU126" s="14" t="s">
        <v>146</v>
      </c>
      <c r="BK126" s="171">
        <f>BK127+SUM(BK128:BK140)</f>
        <v>0</v>
      </c>
    </row>
    <row r="127" spans="1:65" s="2" customFormat="1" ht="24.2" customHeight="1">
      <c r="A127" s="31"/>
      <c r="B127" s="32"/>
      <c r="C127" s="186" t="s">
        <v>84</v>
      </c>
      <c r="D127" s="186" t="s">
        <v>597</v>
      </c>
      <c r="E127" s="187" t="s">
        <v>1288</v>
      </c>
      <c r="F127" s="188" t="s">
        <v>1289</v>
      </c>
      <c r="G127" s="189" t="s">
        <v>1290</v>
      </c>
      <c r="H127" s="190">
        <v>1.6</v>
      </c>
      <c r="I127" s="191"/>
      <c r="J127" s="192">
        <f t="shared" ref="J127:J139" si="0">ROUND(I127*H127,2)</f>
        <v>0</v>
      </c>
      <c r="K127" s="188" t="s">
        <v>1</v>
      </c>
      <c r="L127" s="36"/>
      <c r="M127" s="193" t="s">
        <v>1</v>
      </c>
      <c r="N127" s="194" t="s">
        <v>42</v>
      </c>
      <c r="O127" s="68"/>
      <c r="P127" s="182">
        <f t="shared" ref="P127:P139" si="1">O127*H127</f>
        <v>0</v>
      </c>
      <c r="Q127" s="182">
        <v>8.8000000000000005E-3</v>
      </c>
      <c r="R127" s="182">
        <f t="shared" ref="R127:R139" si="2">Q127*H127</f>
        <v>1.4080000000000002E-2</v>
      </c>
      <c r="S127" s="182">
        <v>0</v>
      </c>
      <c r="T127" s="183">
        <f t="shared" ref="T127:T139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84</v>
      </c>
      <c r="AT127" s="184" t="s">
        <v>597</v>
      </c>
      <c r="AU127" s="184" t="s">
        <v>77</v>
      </c>
      <c r="AY127" s="14" t="s">
        <v>168</v>
      </c>
      <c r="BE127" s="185">
        <f t="shared" ref="BE127:BE139" si="4">IF(N127="základní",J127,0)</f>
        <v>0</v>
      </c>
      <c r="BF127" s="185">
        <f t="shared" ref="BF127:BF139" si="5">IF(N127="snížená",J127,0)</f>
        <v>0</v>
      </c>
      <c r="BG127" s="185">
        <f t="shared" ref="BG127:BG139" si="6">IF(N127="zákl. přenesená",J127,0)</f>
        <v>0</v>
      </c>
      <c r="BH127" s="185">
        <f t="shared" ref="BH127:BH139" si="7">IF(N127="sníž. přenesená",J127,0)</f>
        <v>0</v>
      </c>
      <c r="BI127" s="185">
        <f t="shared" ref="BI127:BI139" si="8">IF(N127="nulová",J127,0)</f>
        <v>0</v>
      </c>
      <c r="BJ127" s="14" t="s">
        <v>84</v>
      </c>
      <c r="BK127" s="185">
        <f t="shared" ref="BK127:BK139" si="9">ROUND(I127*H127,2)</f>
        <v>0</v>
      </c>
      <c r="BL127" s="14" t="s">
        <v>84</v>
      </c>
      <c r="BM127" s="184" t="s">
        <v>1291</v>
      </c>
    </row>
    <row r="128" spans="1:65" s="2" customFormat="1" ht="24.2" customHeight="1">
      <c r="A128" s="31"/>
      <c r="B128" s="32"/>
      <c r="C128" s="186" t="s">
        <v>86</v>
      </c>
      <c r="D128" s="186" t="s">
        <v>597</v>
      </c>
      <c r="E128" s="187" t="s">
        <v>1292</v>
      </c>
      <c r="F128" s="188" t="s">
        <v>1293</v>
      </c>
      <c r="G128" s="189" t="s">
        <v>1294</v>
      </c>
      <c r="H128" s="190">
        <v>200</v>
      </c>
      <c r="I128" s="191"/>
      <c r="J128" s="192">
        <f t="shared" si="0"/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84</v>
      </c>
      <c r="AT128" s="184" t="s">
        <v>597</v>
      </c>
      <c r="AU128" s="184" t="s">
        <v>77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84</v>
      </c>
      <c r="BM128" s="184" t="s">
        <v>1295</v>
      </c>
    </row>
    <row r="129" spans="1:65" s="2" customFormat="1" ht="24.2" customHeight="1">
      <c r="A129" s="31"/>
      <c r="B129" s="32"/>
      <c r="C129" s="186" t="s">
        <v>94</v>
      </c>
      <c r="D129" s="186" t="s">
        <v>597</v>
      </c>
      <c r="E129" s="187" t="s">
        <v>1296</v>
      </c>
      <c r="F129" s="188" t="s">
        <v>1297</v>
      </c>
      <c r="G129" s="189" t="s">
        <v>212</v>
      </c>
      <c r="H129" s="190">
        <v>950</v>
      </c>
      <c r="I129" s="191"/>
      <c r="J129" s="192">
        <f t="shared" si="0"/>
        <v>0</v>
      </c>
      <c r="K129" s="188" t="s">
        <v>1</v>
      </c>
      <c r="L129" s="36"/>
      <c r="M129" s="193" t="s">
        <v>1</v>
      </c>
      <c r="N129" s="194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417</v>
      </c>
      <c r="AT129" s="184" t="s">
        <v>597</v>
      </c>
      <c r="AU129" s="184" t="s">
        <v>77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417</v>
      </c>
      <c r="BM129" s="184" t="s">
        <v>1298</v>
      </c>
    </row>
    <row r="130" spans="1:65" s="2" customFormat="1" ht="24.2" customHeight="1">
      <c r="A130" s="31"/>
      <c r="B130" s="32"/>
      <c r="C130" s="186" t="s">
        <v>176</v>
      </c>
      <c r="D130" s="186" t="s">
        <v>597</v>
      </c>
      <c r="E130" s="187" t="s">
        <v>1299</v>
      </c>
      <c r="F130" s="188" t="s">
        <v>1300</v>
      </c>
      <c r="G130" s="189" t="s">
        <v>212</v>
      </c>
      <c r="H130" s="190">
        <v>534</v>
      </c>
      <c r="I130" s="191"/>
      <c r="J130" s="192">
        <f t="shared" si="0"/>
        <v>0</v>
      </c>
      <c r="K130" s="188" t="s">
        <v>1</v>
      </c>
      <c r="L130" s="36"/>
      <c r="M130" s="193" t="s">
        <v>1</v>
      </c>
      <c r="N130" s="194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84</v>
      </c>
      <c r="AT130" s="184" t="s">
        <v>597</v>
      </c>
      <c r="AU130" s="184" t="s">
        <v>77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84</v>
      </c>
      <c r="BM130" s="184" t="s">
        <v>1301</v>
      </c>
    </row>
    <row r="131" spans="1:65" s="2" customFormat="1" ht="24.2" customHeight="1">
      <c r="A131" s="31"/>
      <c r="B131" s="32"/>
      <c r="C131" s="186" t="s">
        <v>181</v>
      </c>
      <c r="D131" s="186" t="s">
        <v>597</v>
      </c>
      <c r="E131" s="187" t="s">
        <v>1302</v>
      </c>
      <c r="F131" s="188" t="s">
        <v>1303</v>
      </c>
      <c r="G131" s="189" t="s">
        <v>212</v>
      </c>
      <c r="H131" s="190">
        <v>640</v>
      </c>
      <c r="I131" s="191"/>
      <c r="J131" s="192">
        <f t="shared" si="0"/>
        <v>0</v>
      </c>
      <c r="K131" s="188" t="s">
        <v>1</v>
      </c>
      <c r="L131" s="36"/>
      <c r="M131" s="193" t="s">
        <v>1</v>
      </c>
      <c r="N131" s="194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84</v>
      </c>
      <c r="AT131" s="184" t="s">
        <v>597</v>
      </c>
      <c r="AU131" s="184" t="s">
        <v>77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84</v>
      </c>
      <c r="BM131" s="184" t="s">
        <v>1304</v>
      </c>
    </row>
    <row r="132" spans="1:65" s="2" customFormat="1" ht="14.45" customHeight="1">
      <c r="A132" s="31"/>
      <c r="B132" s="32"/>
      <c r="C132" s="186" t="s">
        <v>185</v>
      </c>
      <c r="D132" s="186" t="s">
        <v>597</v>
      </c>
      <c r="E132" s="187" t="s">
        <v>1305</v>
      </c>
      <c r="F132" s="188" t="s">
        <v>1306</v>
      </c>
      <c r="G132" s="189" t="s">
        <v>212</v>
      </c>
      <c r="H132" s="190">
        <v>534</v>
      </c>
      <c r="I132" s="191"/>
      <c r="J132" s="192">
        <f t="shared" si="0"/>
        <v>0</v>
      </c>
      <c r="K132" s="188" t="s">
        <v>1</v>
      </c>
      <c r="L132" s="36"/>
      <c r="M132" s="193" t="s">
        <v>1</v>
      </c>
      <c r="N132" s="194" t="s">
        <v>42</v>
      </c>
      <c r="O132" s="68"/>
      <c r="P132" s="182">
        <f t="shared" si="1"/>
        <v>0</v>
      </c>
      <c r="Q132" s="182">
        <v>9.1799999999999995E-5</v>
      </c>
      <c r="R132" s="182">
        <f t="shared" si="2"/>
        <v>4.9021200000000001E-2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84</v>
      </c>
      <c r="AT132" s="184" t="s">
        <v>597</v>
      </c>
      <c r="AU132" s="184" t="s">
        <v>77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84</v>
      </c>
      <c r="BM132" s="184" t="s">
        <v>1307</v>
      </c>
    </row>
    <row r="133" spans="1:65" s="2" customFormat="1" ht="24.2" customHeight="1">
      <c r="A133" s="31"/>
      <c r="B133" s="32"/>
      <c r="C133" s="186" t="s">
        <v>189</v>
      </c>
      <c r="D133" s="186" t="s">
        <v>597</v>
      </c>
      <c r="E133" s="187" t="s">
        <v>1308</v>
      </c>
      <c r="F133" s="188" t="s">
        <v>1309</v>
      </c>
      <c r="G133" s="189" t="s">
        <v>212</v>
      </c>
      <c r="H133" s="190">
        <v>950</v>
      </c>
      <c r="I133" s="191"/>
      <c r="J133" s="192">
        <f t="shared" si="0"/>
        <v>0</v>
      </c>
      <c r="K133" s="188" t="s">
        <v>1</v>
      </c>
      <c r="L133" s="36"/>
      <c r="M133" s="193" t="s">
        <v>1</v>
      </c>
      <c r="N133" s="194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417</v>
      </c>
      <c r="AT133" s="184" t="s">
        <v>597</v>
      </c>
      <c r="AU133" s="184" t="s">
        <v>77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417</v>
      </c>
      <c r="BM133" s="184" t="s">
        <v>1310</v>
      </c>
    </row>
    <row r="134" spans="1:65" s="2" customFormat="1" ht="14.45" customHeight="1">
      <c r="A134" s="31"/>
      <c r="B134" s="32"/>
      <c r="C134" s="172" t="s">
        <v>193</v>
      </c>
      <c r="D134" s="172" t="s">
        <v>163</v>
      </c>
      <c r="E134" s="173" t="s">
        <v>1311</v>
      </c>
      <c r="F134" s="174" t="s">
        <v>1312</v>
      </c>
      <c r="G134" s="175" t="s">
        <v>212</v>
      </c>
      <c r="H134" s="176">
        <v>282</v>
      </c>
      <c r="I134" s="177"/>
      <c r="J134" s="178">
        <f t="shared" si="0"/>
        <v>0</v>
      </c>
      <c r="K134" s="174" t="s">
        <v>1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3.7000000000000002E-3</v>
      </c>
      <c r="R134" s="182">
        <f t="shared" si="2"/>
        <v>1.0434000000000001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86</v>
      </c>
      <c r="AT134" s="184" t="s">
        <v>163</v>
      </c>
      <c r="AU134" s="184" t="s">
        <v>77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84</v>
      </c>
      <c r="BM134" s="184" t="s">
        <v>1313</v>
      </c>
    </row>
    <row r="135" spans="1:65" s="2" customFormat="1" ht="14.45" customHeight="1">
      <c r="A135" s="31"/>
      <c r="B135" s="32"/>
      <c r="C135" s="172" t="s">
        <v>197</v>
      </c>
      <c r="D135" s="172" t="s">
        <v>163</v>
      </c>
      <c r="E135" s="173" t="s">
        <v>1314</v>
      </c>
      <c r="F135" s="174" t="s">
        <v>1315</v>
      </c>
      <c r="G135" s="175" t="s">
        <v>212</v>
      </c>
      <c r="H135" s="176">
        <v>690</v>
      </c>
      <c r="I135" s="177"/>
      <c r="J135" s="178">
        <f t="shared" si="0"/>
        <v>0</v>
      </c>
      <c r="K135" s="174" t="s">
        <v>1</v>
      </c>
      <c r="L135" s="179"/>
      <c r="M135" s="180" t="s">
        <v>1</v>
      </c>
      <c r="N135" s="181" t="s">
        <v>42</v>
      </c>
      <c r="O135" s="68"/>
      <c r="P135" s="182">
        <f t="shared" si="1"/>
        <v>0</v>
      </c>
      <c r="Q135" s="182">
        <v>3.0000000000000001E-3</v>
      </c>
      <c r="R135" s="182">
        <f t="shared" si="2"/>
        <v>2.0699999999999998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213</v>
      </c>
      <c r="AT135" s="184" t="s">
        <v>163</v>
      </c>
      <c r="AU135" s="184" t="s">
        <v>77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213</v>
      </c>
      <c r="BM135" s="184" t="s">
        <v>1316</v>
      </c>
    </row>
    <row r="136" spans="1:65" s="2" customFormat="1" ht="14.45" customHeight="1">
      <c r="A136" s="31"/>
      <c r="B136" s="32"/>
      <c r="C136" s="172" t="s">
        <v>201</v>
      </c>
      <c r="D136" s="172" t="s">
        <v>163</v>
      </c>
      <c r="E136" s="173" t="s">
        <v>1317</v>
      </c>
      <c r="F136" s="174" t="s">
        <v>1318</v>
      </c>
      <c r="G136" s="175" t="s">
        <v>166</v>
      </c>
      <c r="H136" s="176">
        <v>282</v>
      </c>
      <c r="I136" s="177"/>
      <c r="J136" s="178">
        <f t="shared" si="0"/>
        <v>0</v>
      </c>
      <c r="K136" s="174" t="s">
        <v>1</v>
      </c>
      <c r="L136" s="179"/>
      <c r="M136" s="180" t="s">
        <v>1</v>
      </c>
      <c r="N136" s="181" t="s">
        <v>42</v>
      </c>
      <c r="O136" s="68"/>
      <c r="P136" s="182">
        <f t="shared" si="1"/>
        <v>0</v>
      </c>
      <c r="Q136" s="182">
        <v>2.9999999999999997E-4</v>
      </c>
      <c r="R136" s="182">
        <f t="shared" si="2"/>
        <v>8.4599999999999995E-2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213</v>
      </c>
      <c r="AT136" s="184" t="s">
        <v>163</v>
      </c>
      <c r="AU136" s="184" t="s">
        <v>77</v>
      </c>
      <c r="AY136" s="14" t="s">
        <v>168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84</v>
      </c>
      <c r="BK136" s="185">
        <f t="shared" si="9"/>
        <v>0</v>
      </c>
      <c r="BL136" s="14" t="s">
        <v>213</v>
      </c>
      <c r="BM136" s="184" t="s">
        <v>1319</v>
      </c>
    </row>
    <row r="137" spans="1:65" s="2" customFormat="1" ht="14.45" customHeight="1">
      <c r="A137" s="31"/>
      <c r="B137" s="32"/>
      <c r="C137" s="172" t="s">
        <v>205</v>
      </c>
      <c r="D137" s="172" t="s">
        <v>163</v>
      </c>
      <c r="E137" s="173" t="s">
        <v>1320</v>
      </c>
      <c r="F137" s="174" t="s">
        <v>1321</v>
      </c>
      <c r="G137" s="175" t="s">
        <v>166</v>
      </c>
      <c r="H137" s="176">
        <v>690</v>
      </c>
      <c r="I137" s="177"/>
      <c r="J137" s="178">
        <f t="shared" si="0"/>
        <v>0</v>
      </c>
      <c r="K137" s="174" t="s">
        <v>1</v>
      </c>
      <c r="L137" s="179"/>
      <c r="M137" s="180" t="s">
        <v>1</v>
      </c>
      <c r="N137" s="181" t="s">
        <v>42</v>
      </c>
      <c r="O137" s="68"/>
      <c r="P137" s="182">
        <f t="shared" si="1"/>
        <v>0</v>
      </c>
      <c r="Q137" s="182">
        <v>2.4000000000000001E-4</v>
      </c>
      <c r="R137" s="182">
        <f t="shared" si="2"/>
        <v>0.1656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213</v>
      </c>
      <c r="AT137" s="184" t="s">
        <v>163</v>
      </c>
      <c r="AU137" s="184" t="s">
        <v>77</v>
      </c>
      <c r="AY137" s="14" t="s">
        <v>168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84</v>
      </c>
      <c r="BK137" s="185">
        <f t="shared" si="9"/>
        <v>0</v>
      </c>
      <c r="BL137" s="14" t="s">
        <v>213</v>
      </c>
      <c r="BM137" s="184" t="s">
        <v>1322</v>
      </c>
    </row>
    <row r="138" spans="1:65" s="2" customFormat="1" ht="24.2" customHeight="1">
      <c r="A138" s="31"/>
      <c r="B138" s="32"/>
      <c r="C138" s="186" t="s">
        <v>209</v>
      </c>
      <c r="D138" s="186" t="s">
        <v>597</v>
      </c>
      <c r="E138" s="187" t="s">
        <v>1323</v>
      </c>
      <c r="F138" s="188" t="s">
        <v>1324</v>
      </c>
      <c r="G138" s="189" t="s">
        <v>212</v>
      </c>
      <c r="H138" s="190">
        <v>534</v>
      </c>
      <c r="I138" s="191"/>
      <c r="J138" s="192">
        <f t="shared" si="0"/>
        <v>0</v>
      </c>
      <c r="K138" s="188" t="s">
        <v>1</v>
      </c>
      <c r="L138" s="36"/>
      <c r="M138" s="193" t="s">
        <v>1</v>
      </c>
      <c r="N138" s="194" t="s">
        <v>42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84</v>
      </c>
      <c r="AT138" s="184" t="s">
        <v>597</v>
      </c>
      <c r="AU138" s="184" t="s">
        <v>77</v>
      </c>
      <c r="AY138" s="14" t="s">
        <v>168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84</v>
      </c>
      <c r="BK138" s="185">
        <f t="shared" si="9"/>
        <v>0</v>
      </c>
      <c r="BL138" s="14" t="s">
        <v>84</v>
      </c>
      <c r="BM138" s="184" t="s">
        <v>1325</v>
      </c>
    </row>
    <row r="139" spans="1:65" s="2" customFormat="1" ht="14.45" customHeight="1">
      <c r="A139" s="31"/>
      <c r="B139" s="32"/>
      <c r="C139" s="186" t="s">
        <v>215</v>
      </c>
      <c r="D139" s="186" t="s">
        <v>597</v>
      </c>
      <c r="E139" s="187" t="s">
        <v>1326</v>
      </c>
      <c r="F139" s="188" t="s">
        <v>1327</v>
      </c>
      <c r="G139" s="189" t="s">
        <v>1328</v>
      </c>
      <c r="H139" s="190">
        <v>2000</v>
      </c>
      <c r="I139" s="191"/>
      <c r="J139" s="192">
        <f t="shared" si="0"/>
        <v>0</v>
      </c>
      <c r="K139" s="188" t="s">
        <v>1</v>
      </c>
      <c r="L139" s="36"/>
      <c r="M139" s="193" t="s">
        <v>1</v>
      </c>
      <c r="N139" s="194" t="s">
        <v>42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84</v>
      </c>
      <c r="AT139" s="184" t="s">
        <v>597</v>
      </c>
      <c r="AU139" s="184" t="s">
        <v>77</v>
      </c>
      <c r="AY139" s="14" t="s">
        <v>168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84</v>
      </c>
      <c r="BK139" s="185">
        <f t="shared" si="9"/>
        <v>0</v>
      </c>
      <c r="BL139" s="14" t="s">
        <v>84</v>
      </c>
      <c r="BM139" s="184" t="s">
        <v>1329</v>
      </c>
    </row>
    <row r="140" spans="1:65" s="12" customFormat="1" ht="25.9" customHeight="1">
      <c r="B140" s="195"/>
      <c r="C140" s="196"/>
      <c r="D140" s="197" t="s">
        <v>76</v>
      </c>
      <c r="E140" s="198" t="s">
        <v>163</v>
      </c>
      <c r="F140" s="198" t="s">
        <v>1330</v>
      </c>
      <c r="G140" s="196"/>
      <c r="H140" s="196"/>
      <c r="I140" s="199"/>
      <c r="J140" s="200">
        <f>BK140</f>
        <v>0</v>
      </c>
      <c r="K140" s="196"/>
      <c r="L140" s="201"/>
      <c r="M140" s="202"/>
      <c r="N140" s="203"/>
      <c r="O140" s="203"/>
      <c r="P140" s="204">
        <f>P141</f>
        <v>0</v>
      </c>
      <c r="Q140" s="203"/>
      <c r="R140" s="204">
        <f>R141</f>
        <v>0</v>
      </c>
      <c r="S140" s="203"/>
      <c r="T140" s="205">
        <f>T141</f>
        <v>0</v>
      </c>
      <c r="AR140" s="206" t="s">
        <v>94</v>
      </c>
      <c r="AT140" s="207" t="s">
        <v>76</v>
      </c>
      <c r="AU140" s="207" t="s">
        <v>77</v>
      </c>
      <c r="AY140" s="206" t="s">
        <v>168</v>
      </c>
      <c r="BK140" s="208">
        <f>BK141</f>
        <v>0</v>
      </c>
    </row>
    <row r="141" spans="1:65" s="12" customFormat="1" ht="22.9" customHeight="1">
      <c r="B141" s="195"/>
      <c r="C141" s="196"/>
      <c r="D141" s="197" t="s">
        <v>76</v>
      </c>
      <c r="E141" s="209" t="s">
        <v>1331</v>
      </c>
      <c r="F141" s="209" t="s">
        <v>1332</v>
      </c>
      <c r="G141" s="196"/>
      <c r="H141" s="196"/>
      <c r="I141" s="199"/>
      <c r="J141" s="210">
        <f>BK141</f>
        <v>0</v>
      </c>
      <c r="K141" s="196"/>
      <c r="L141" s="201"/>
      <c r="M141" s="202"/>
      <c r="N141" s="203"/>
      <c r="O141" s="203"/>
      <c r="P141" s="204">
        <f>SUM(P142:P143)</f>
        <v>0</v>
      </c>
      <c r="Q141" s="203"/>
      <c r="R141" s="204">
        <f>SUM(R142:R143)</f>
        <v>0</v>
      </c>
      <c r="S141" s="203"/>
      <c r="T141" s="205">
        <f>SUM(T142:T143)</f>
        <v>0</v>
      </c>
      <c r="AR141" s="206" t="s">
        <v>94</v>
      </c>
      <c r="AT141" s="207" t="s">
        <v>76</v>
      </c>
      <c r="AU141" s="207" t="s">
        <v>84</v>
      </c>
      <c r="AY141" s="206" t="s">
        <v>168</v>
      </c>
      <c r="BK141" s="208">
        <f>SUM(BK142:BK143)</f>
        <v>0</v>
      </c>
    </row>
    <row r="142" spans="1:65" s="2" customFormat="1" ht="24.2" customHeight="1">
      <c r="A142" s="31"/>
      <c r="B142" s="32"/>
      <c r="C142" s="186" t="s">
        <v>219</v>
      </c>
      <c r="D142" s="186" t="s">
        <v>597</v>
      </c>
      <c r="E142" s="187" t="s">
        <v>1333</v>
      </c>
      <c r="F142" s="188" t="s">
        <v>1334</v>
      </c>
      <c r="G142" s="189" t="s">
        <v>212</v>
      </c>
      <c r="H142" s="190">
        <v>11</v>
      </c>
      <c r="I142" s="191"/>
      <c r="J142" s="192">
        <f>ROUND(I142*H142,2)</f>
        <v>0</v>
      </c>
      <c r="K142" s="188" t="s">
        <v>1</v>
      </c>
      <c r="L142" s="36"/>
      <c r="M142" s="193" t="s">
        <v>1</v>
      </c>
      <c r="N142" s="194" t="s">
        <v>42</v>
      </c>
      <c r="O142" s="68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417</v>
      </c>
      <c r="AT142" s="184" t="s">
        <v>597</v>
      </c>
      <c r="AU142" s="184" t="s">
        <v>86</v>
      </c>
      <c r="AY142" s="14" t="s">
        <v>168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4" t="s">
        <v>84</v>
      </c>
      <c r="BK142" s="185">
        <f>ROUND(I142*H142,2)</f>
        <v>0</v>
      </c>
      <c r="BL142" s="14" t="s">
        <v>417</v>
      </c>
      <c r="BM142" s="184" t="s">
        <v>1335</v>
      </c>
    </row>
    <row r="143" spans="1:65" s="2" customFormat="1" ht="24.2" customHeight="1">
      <c r="A143" s="31"/>
      <c r="B143" s="32"/>
      <c r="C143" s="186" t="s">
        <v>8</v>
      </c>
      <c r="D143" s="186" t="s">
        <v>597</v>
      </c>
      <c r="E143" s="187" t="s">
        <v>1336</v>
      </c>
      <c r="F143" s="188" t="s">
        <v>1337</v>
      </c>
      <c r="G143" s="189" t="s">
        <v>212</v>
      </c>
      <c r="H143" s="190">
        <v>11</v>
      </c>
      <c r="I143" s="191"/>
      <c r="J143" s="192">
        <f>ROUND(I143*H143,2)</f>
        <v>0</v>
      </c>
      <c r="K143" s="188" t="s">
        <v>1</v>
      </c>
      <c r="L143" s="36"/>
      <c r="M143" s="211" t="s">
        <v>1</v>
      </c>
      <c r="N143" s="212" t="s">
        <v>42</v>
      </c>
      <c r="O143" s="21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417</v>
      </c>
      <c r="AT143" s="184" t="s">
        <v>597</v>
      </c>
      <c r="AU143" s="184" t="s">
        <v>86</v>
      </c>
      <c r="AY143" s="14" t="s">
        <v>168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4" t="s">
        <v>84</v>
      </c>
      <c r="BK143" s="185">
        <f>ROUND(I143*H143,2)</f>
        <v>0</v>
      </c>
      <c r="BL143" s="14" t="s">
        <v>417</v>
      </c>
      <c r="BM143" s="184" t="s">
        <v>1338</v>
      </c>
    </row>
    <row r="144" spans="1:65" s="2" customFormat="1" ht="6.95" customHeight="1">
      <c r="A144" s="31"/>
      <c r="B144" s="51"/>
      <c r="C144" s="52"/>
      <c r="D144" s="52"/>
      <c r="E144" s="52"/>
      <c r="F144" s="52"/>
      <c r="G144" s="52"/>
      <c r="H144" s="52"/>
      <c r="I144" s="52"/>
      <c r="J144" s="52"/>
      <c r="K144" s="52"/>
      <c r="L144" s="36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sheetProtection algorithmName="SHA-512" hashValue="W/fQYtFhpXowaUNy9O3kRmYJRwNsyyMJNtr+YDkNJ7ZOHuEvQO+pq5mIN0KTDkEkg08bFCpOlaPasP+nwEo5oA==" saltValue="PulZeWMRxOM1Hlvl2oqVpx/QbR7kI0Jj2zubOhhHxE5YknDJbOYY6Wi34rZZ66w6CK8vlIKfpUIRL1VkFz/WPw==" spinCount="100000" sheet="1" objects="1" scenarios="1" formatColumns="0" formatRows="0" autoFilter="0"/>
  <autoFilter ref="C125:K143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1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101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1" customFormat="1" ht="12" customHeight="1">
      <c r="B8" s="17"/>
      <c r="D8" s="116" t="s">
        <v>135</v>
      </c>
      <c r="L8" s="17"/>
    </row>
    <row r="9" spans="1:46" s="2" customFormat="1" ht="16.5" customHeight="1">
      <c r="A9" s="31"/>
      <c r="B9" s="36"/>
      <c r="C9" s="31"/>
      <c r="D9" s="31"/>
      <c r="E9" s="268" t="s">
        <v>136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137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2" t="s">
        <v>1339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6" t="s">
        <v>1</v>
      </c>
      <c r="G13" s="31"/>
      <c r="H13" s="31"/>
      <c r="I13" s="116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6" t="s">
        <v>141</v>
      </c>
      <c r="G14" s="31"/>
      <c r="H14" s="31"/>
      <c r="I14" s="116" t="s">
        <v>22</v>
      </c>
      <c r="J14" s="118" t="str">
        <f>'Rekapitulace stavby'!AN8</f>
        <v>5. 2. 2021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6" t="str">
        <f>IF('Rekapitulace stavby'!AN10="","",'Rekapitulace stavby'!AN10)</f>
        <v>70994234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tr">
        <f>IF('Rekapitulace stavby'!E11="","",'Rekapitulace stavby'!E11)</f>
        <v xml:space="preserve"> Správa železnic, státní organizace</v>
      </c>
      <c r="F17" s="31"/>
      <c r="G17" s="31"/>
      <c r="H17" s="31"/>
      <c r="I17" s="116" t="s">
        <v>28</v>
      </c>
      <c r="J17" s="106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3" t="str">
        <f>'Rekapitulace stavby'!E14</f>
        <v>Vyplň údaj</v>
      </c>
      <c r="F20" s="274"/>
      <c r="G20" s="274"/>
      <c r="H20" s="274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6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tr">
        <f>IF('Rekapitulace stavby'!E17="","",'Rekapitulace stavby'!E17)</f>
        <v xml:space="preserve"> Signal Projekt s.r.o.</v>
      </c>
      <c r="F23" s="31"/>
      <c r="G23" s="31"/>
      <c r="H23" s="31"/>
      <c r="I23" s="116" t="s">
        <v>28</v>
      </c>
      <c r="J23" s="106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6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tr">
        <f>IF('Rekapitulace stavby'!E20="","",'Rekapitulace stavby'!E20)</f>
        <v xml:space="preserve"> Ing. Šustr Ondřej</v>
      </c>
      <c r="F26" s="31"/>
      <c r="G26" s="31"/>
      <c r="H26" s="31"/>
      <c r="I26" s="116" t="s">
        <v>28</v>
      </c>
      <c r="J26" s="106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9"/>
      <c r="B29" s="120"/>
      <c r="C29" s="119"/>
      <c r="D29" s="119"/>
      <c r="E29" s="267" t="s">
        <v>1</v>
      </c>
      <c r="F29" s="267"/>
      <c r="G29" s="267"/>
      <c r="H29" s="26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3" t="s">
        <v>37</v>
      </c>
      <c r="E32" s="31"/>
      <c r="F32" s="31"/>
      <c r="G32" s="31"/>
      <c r="H32" s="31"/>
      <c r="I32" s="31"/>
      <c r="J32" s="124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5" t="s">
        <v>39</v>
      </c>
      <c r="G34" s="31"/>
      <c r="H34" s="31"/>
      <c r="I34" s="125" t="s">
        <v>38</v>
      </c>
      <c r="J34" s="125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41</v>
      </c>
      <c r="E35" s="116" t="s">
        <v>42</v>
      </c>
      <c r="F35" s="126">
        <f>ROUND((SUM(BE121:BE133)),  2)</f>
        <v>0</v>
      </c>
      <c r="G35" s="31"/>
      <c r="H35" s="31"/>
      <c r="I35" s="127">
        <v>0.21</v>
      </c>
      <c r="J35" s="126">
        <f>ROUND(((SUM(BE121:BE133))*I35),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ROUND((SUM(BF121:BF133)),  2)</f>
        <v>0</v>
      </c>
      <c r="G36" s="31"/>
      <c r="H36" s="31"/>
      <c r="I36" s="127">
        <v>0.15</v>
      </c>
      <c r="J36" s="126">
        <f>ROUND(((SUM(BF121:BF133))*I36),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ROUND((SUM(BG121:BG133)),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ROUND((SUM(BH121:BH133)),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ROUND((SUM(BI121:BI133)),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63" t="s">
        <v>136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60" t="str">
        <f>E11</f>
        <v>Část B - Definitivní TZZ žst. Nymburk město - Sadská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 t="str">
        <f>IF(J14="","",J14)</f>
        <v>5. 2. 2021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customHeight="1">
      <c r="A93" s="31"/>
      <c r="B93" s="32"/>
      <c r="C93" s="26" t="s">
        <v>24</v>
      </c>
      <c r="D93" s="33"/>
      <c r="E93" s="33"/>
      <c r="F93" s="24" t="str">
        <f>E17</f>
        <v xml:space="preserve"> Správa železnic, státní organizace</v>
      </c>
      <c r="G93" s="33"/>
      <c r="H93" s="33"/>
      <c r="I93" s="26" t="s">
        <v>31</v>
      </c>
      <c r="J93" s="29" t="str">
        <f>E23</f>
        <v xml:space="preserve"> Signal Projekt s.r.o.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 xml:space="preserve"> Ing. Šustr Ondřej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143</v>
      </c>
      <c r="D96" s="147"/>
      <c r="E96" s="147"/>
      <c r="F96" s="147"/>
      <c r="G96" s="147"/>
      <c r="H96" s="147"/>
      <c r="I96" s="147"/>
      <c r="J96" s="148" t="s">
        <v>144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145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146</v>
      </c>
    </row>
    <row r="99" spans="1:47" s="9" customFormat="1" ht="24.95" customHeight="1">
      <c r="B99" s="150"/>
      <c r="C99" s="151"/>
      <c r="D99" s="152" t="s">
        <v>149</v>
      </c>
      <c r="E99" s="153"/>
      <c r="F99" s="153"/>
      <c r="G99" s="153"/>
      <c r="H99" s="153"/>
      <c r="I99" s="153"/>
      <c r="J99" s="154">
        <f>J129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150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63" t="str">
        <f>E7</f>
        <v>Oprava zabezpečovacího zařízení v žst Nymburk město</v>
      </c>
      <c r="F109" s="264"/>
      <c r="G109" s="264"/>
      <c r="H109" s="26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135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63" t="s">
        <v>136</v>
      </c>
      <c r="F111" s="266"/>
      <c r="G111" s="266"/>
      <c r="H111" s="26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137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0" t="str">
        <f>E11</f>
        <v>Část B - Definitivní TZZ žst. Nymburk město - Sadská</v>
      </c>
      <c r="F113" s="266"/>
      <c r="G113" s="266"/>
      <c r="H113" s="26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 t="str">
        <f>IF(J14="","",J14)</f>
        <v>5. 2. 2021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24</v>
      </c>
      <c r="D117" s="33"/>
      <c r="E117" s="33"/>
      <c r="F117" s="24" t="str">
        <f>E17</f>
        <v xml:space="preserve"> Správa železnic, státní organizace</v>
      </c>
      <c r="G117" s="33"/>
      <c r="H117" s="33"/>
      <c r="I117" s="26" t="s">
        <v>31</v>
      </c>
      <c r="J117" s="29" t="str">
        <f>E23</f>
        <v xml:space="preserve"> Signal Projekt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3"/>
      <c r="E118" s="33"/>
      <c r="F118" s="24" t="str">
        <f>IF(E20="","",E20)</f>
        <v>Vyplň údaj</v>
      </c>
      <c r="G118" s="33"/>
      <c r="H118" s="33"/>
      <c r="I118" s="26" t="s">
        <v>34</v>
      </c>
      <c r="J118" s="29" t="str">
        <f>E26</f>
        <v xml:space="preserve"> Ing. Šustr Ondřej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151</v>
      </c>
      <c r="D120" s="164" t="s">
        <v>62</v>
      </c>
      <c r="E120" s="164" t="s">
        <v>58</v>
      </c>
      <c r="F120" s="164" t="s">
        <v>59</v>
      </c>
      <c r="G120" s="164" t="s">
        <v>152</v>
      </c>
      <c r="H120" s="164" t="s">
        <v>153</v>
      </c>
      <c r="I120" s="164" t="s">
        <v>154</v>
      </c>
      <c r="J120" s="164" t="s">
        <v>144</v>
      </c>
      <c r="K120" s="165" t="s">
        <v>155</v>
      </c>
      <c r="L120" s="166"/>
      <c r="M120" s="72" t="s">
        <v>1</v>
      </c>
      <c r="N120" s="73" t="s">
        <v>41</v>
      </c>
      <c r="O120" s="73" t="s">
        <v>156</v>
      </c>
      <c r="P120" s="73" t="s">
        <v>157</v>
      </c>
      <c r="Q120" s="73" t="s">
        <v>158</v>
      </c>
      <c r="R120" s="73" t="s">
        <v>159</v>
      </c>
      <c r="S120" s="73" t="s">
        <v>160</v>
      </c>
      <c r="T120" s="74" t="s">
        <v>161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9" customHeight="1">
      <c r="A121" s="31"/>
      <c r="B121" s="32"/>
      <c r="C121" s="79" t="s">
        <v>162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P122+SUM(P123:P129)</f>
        <v>0</v>
      </c>
      <c r="Q121" s="76"/>
      <c r="R121" s="169">
        <f>R122+SUM(R123:R129)</f>
        <v>0</v>
      </c>
      <c r="S121" s="76"/>
      <c r="T121" s="170">
        <f>T122+SUM(T123:T129)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146</v>
      </c>
      <c r="BK121" s="171">
        <f>BK122+SUM(BK123:BK129)</f>
        <v>0</v>
      </c>
    </row>
    <row r="122" spans="1:65" s="2" customFormat="1" ht="14.45" customHeight="1">
      <c r="A122" s="31"/>
      <c r="B122" s="32"/>
      <c r="C122" s="172" t="s">
        <v>84</v>
      </c>
      <c r="D122" s="172" t="s">
        <v>163</v>
      </c>
      <c r="E122" s="173" t="s">
        <v>248</v>
      </c>
      <c r="F122" s="174" t="s">
        <v>232</v>
      </c>
      <c r="G122" s="175" t="s">
        <v>1</v>
      </c>
      <c r="H122" s="176">
        <v>1</v>
      </c>
      <c r="I122" s="177"/>
      <c r="J122" s="178">
        <f t="shared" ref="J122:J128" si="0">ROUND(I122*H122,2)</f>
        <v>0</v>
      </c>
      <c r="K122" s="174" t="s">
        <v>1</v>
      </c>
      <c r="L122" s="179"/>
      <c r="M122" s="180" t="s">
        <v>1</v>
      </c>
      <c r="N122" s="181" t="s">
        <v>42</v>
      </c>
      <c r="O122" s="68"/>
      <c r="P122" s="182">
        <f t="shared" ref="P122:P128" si="1">O122*H122</f>
        <v>0</v>
      </c>
      <c r="Q122" s="182">
        <v>0</v>
      </c>
      <c r="R122" s="182">
        <f t="shared" ref="R122:R128" si="2">Q122*H122</f>
        <v>0</v>
      </c>
      <c r="S122" s="182">
        <v>0</v>
      </c>
      <c r="T122" s="183">
        <f t="shared" ref="T122:T128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4" t="s">
        <v>86</v>
      </c>
      <c r="AT122" s="184" t="s">
        <v>163</v>
      </c>
      <c r="AU122" s="184" t="s">
        <v>77</v>
      </c>
      <c r="AY122" s="14" t="s">
        <v>168</v>
      </c>
      <c r="BE122" s="185">
        <f t="shared" ref="BE122:BE128" si="4">IF(N122="základní",J122,0)</f>
        <v>0</v>
      </c>
      <c r="BF122" s="185">
        <f t="shared" ref="BF122:BF128" si="5">IF(N122="snížená",J122,0)</f>
        <v>0</v>
      </c>
      <c r="BG122" s="185">
        <f t="shared" ref="BG122:BG128" si="6">IF(N122="zákl. přenesená",J122,0)</f>
        <v>0</v>
      </c>
      <c r="BH122" s="185">
        <f t="shared" ref="BH122:BH128" si="7">IF(N122="sníž. přenesená",J122,0)</f>
        <v>0</v>
      </c>
      <c r="BI122" s="185">
        <f t="shared" ref="BI122:BI128" si="8">IF(N122="nulová",J122,0)</f>
        <v>0</v>
      </c>
      <c r="BJ122" s="14" t="s">
        <v>84</v>
      </c>
      <c r="BK122" s="185">
        <f t="shared" ref="BK122:BK128" si="9">ROUND(I122*H122,2)</f>
        <v>0</v>
      </c>
      <c r="BL122" s="14" t="s">
        <v>84</v>
      </c>
      <c r="BM122" s="184" t="s">
        <v>1340</v>
      </c>
    </row>
    <row r="123" spans="1:65" s="2" customFormat="1" ht="37.9" customHeight="1">
      <c r="A123" s="31"/>
      <c r="B123" s="32"/>
      <c r="C123" s="186" t="s">
        <v>86</v>
      </c>
      <c r="D123" s="186" t="s">
        <v>597</v>
      </c>
      <c r="E123" s="187" t="s">
        <v>697</v>
      </c>
      <c r="F123" s="188" t="s">
        <v>698</v>
      </c>
      <c r="G123" s="189" t="s">
        <v>166</v>
      </c>
      <c r="H123" s="190">
        <v>1</v>
      </c>
      <c r="I123" s="191"/>
      <c r="J123" s="192">
        <f t="shared" si="0"/>
        <v>0</v>
      </c>
      <c r="K123" s="188" t="s">
        <v>1</v>
      </c>
      <c r="L123" s="36"/>
      <c r="M123" s="193" t="s">
        <v>1</v>
      </c>
      <c r="N123" s="194" t="s">
        <v>42</v>
      </c>
      <c r="O123" s="68"/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585</v>
      </c>
      <c r="AT123" s="184" t="s">
        <v>597</v>
      </c>
      <c r="AU123" s="184" t="s">
        <v>77</v>
      </c>
      <c r="AY123" s="14" t="s">
        <v>168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14" t="s">
        <v>84</v>
      </c>
      <c r="BK123" s="185">
        <f t="shared" si="9"/>
        <v>0</v>
      </c>
      <c r="BL123" s="14" t="s">
        <v>585</v>
      </c>
      <c r="BM123" s="184" t="s">
        <v>1341</v>
      </c>
    </row>
    <row r="124" spans="1:65" s="2" customFormat="1" ht="14.45" customHeight="1">
      <c r="A124" s="31"/>
      <c r="B124" s="32"/>
      <c r="C124" s="186" t="s">
        <v>94</v>
      </c>
      <c r="D124" s="186" t="s">
        <v>597</v>
      </c>
      <c r="E124" s="187" t="s">
        <v>713</v>
      </c>
      <c r="F124" s="188" t="s">
        <v>714</v>
      </c>
      <c r="G124" s="189" t="s">
        <v>715</v>
      </c>
      <c r="H124" s="190">
        <v>30</v>
      </c>
      <c r="I124" s="191"/>
      <c r="J124" s="192">
        <f t="shared" si="0"/>
        <v>0</v>
      </c>
      <c r="K124" s="188" t="s">
        <v>1</v>
      </c>
      <c r="L124" s="36"/>
      <c r="M124" s="193" t="s">
        <v>1</v>
      </c>
      <c r="N124" s="194" t="s">
        <v>42</v>
      </c>
      <c r="O124" s="68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84</v>
      </c>
      <c r="AT124" s="184" t="s">
        <v>597</v>
      </c>
      <c r="AU124" s="184" t="s">
        <v>77</v>
      </c>
      <c r="AY124" s="14" t="s">
        <v>168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4" t="s">
        <v>84</v>
      </c>
      <c r="BK124" s="185">
        <f t="shared" si="9"/>
        <v>0</v>
      </c>
      <c r="BL124" s="14" t="s">
        <v>84</v>
      </c>
      <c r="BM124" s="184" t="s">
        <v>1342</v>
      </c>
    </row>
    <row r="125" spans="1:65" s="2" customFormat="1" ht="14.45" customHeight="1">
      <c r="A125" s="31"/>
      <c r="B125" s="32"/>
      <c r="C125" s="186" t="s">
        <v>176</v>
      </c>
      <c r="D125" s="186" t="s">
        <v>597</v>
      </c>
      <c r="E125" s="187" t="s">
        <v>808</v>
      </c>
      <c r="F125" s="188" t="s">
        <v>809</v>
      </c>
      <c r="G125" s="189" t="s">
        <v>166</v>
      </c>
      <c r="H125" s="190">
        <v>7</v>
      </c>
      <c r="I125" s="191"/>
      <c r="J125" s="192">
        <f t="shared" si="0"/>
        <v>0</v>
      </c>
      <c r="K125" s="188" t="s">
        <v>1</v>
      </c>
      <c r="L125" s="36"/>
      <c r="M125" s="193" t="s">
        <v>1</v>
      </c>
      <c r="N125" s="194" t="s">
        <v>42</v>
      </c>
      <c r="O125" s="68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84</v>
      </c>
      <c r="AT125" s="184" t="s">
        <v>597</v>
      </c>
      <c r="AU125" s="184" t="s">
        <v>77</v>
      </c>
      <c r="AY125" s="14" t="s">
        <v>168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4" t="s">
        <v>84</v>
      </c>
      <c r="BK125" s="185">
        <f t="shared" si="9"/>
        <v>0</v>
      </c>
      <c r="BL125" s="14" t="s">
        <v>84</v>
      </c>
      <c r="BM125" s="184" t="s">
        <v>1343</v>
      </c>
    </row>
    <row r="126" spans="1:65" s="2" customFormat="1" ht="14.45" customHeight="1">
      <c r="A126" s="31"/>
      <c r="B126" s="32"/>
      <c r="C126" s="186" t="s">
        <v>181</v>
      </c>
      <c r="D126" s="186" t="s">
        <v>597</v>
      </c>
      <c r="E126" s="187" t="s">
        <v>812</v>
      </c>
      <c r="F126" s="188" t="s">
        <v>813</v>
      </c>
      <c r="G126" s="189" t="s">
        <v>166</v>
      </c>
      <c r="H126" s="190">
        <v>7</v>
      </c>
      <c r="I126" s="191"/>
      <c r="J126" s="192">
        <f t="shared" si="0"/>
        <v>0</v>
      </c>
      <c r="K126" s="188" t="s">
        <v>1</v>
      </c>
      <c r="L126" s="36"/>
      <c r="M126" s="193" t="s">
        <v>1</v>
      </c>
      <c r="N126" s="194" t="s">
        <v>42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84</v>
      </c>
      <c r="AT126" s="184" t="s">
        <v>597</v>
      </c>
      <c r="AU126" s="184" t="s">
        <v>77</v>
      </c>
      <c r="AY126" s="14" t="s">
        <v>168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84</v>
      </c>
      <c r="BK126" s="185">
        <f t="shared" si="9"/>
        <v>0</v>
      </c>
      <c r="BL126" s="14" t="s">
        <v>84</v>
      </c>
      <c r="BM126" s="184" t="s">
        <v>1344</v>
      </c>
    </row>
    <row r="127" spans="1:65" s="2" customFormat="1" ht="14.45" customHeight="1">
      <c r="A127" s="31"/>
      <c r="B127" s="32"/>
      <c r="C127" s="186" t="s">
        <v>185</v>
      </c>
      <c r="D127" s="186" t="s">
        <v>597</v>
      </c>
      <c r="E127" s="187" t="s">
        <v>992</v>
      </c>
      <c r="F127" s="188" t="s">
        <v>993</v>
      </c>
      <c r="G127" s="189" t="s">
        <v>166</v>
      </c>
      <c r="H127" s="190">
        <v>1</v>
      </c>
      <c r="I127" s="191"/>
      <c r="J127" s="192">
        <f t="shared" si="0"/>
        <v>0</v>
      </c>
      <c r="K127" s="188" t="s">
        <v>1</v>
      </c>
      <c r="L127" s="36"/>
      <c r="M127" s="193" t="s">
        <v>1</v>
      </c>
      <c r="N127" s="194" t="s">
        <v>42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84</v>
      </c>
      <c r="AT127" s="184" t="s">
        <v>597</v>
      </c>
      <c r="AU127" s="184" t="s">
        <v>77</v>
      </c>
      <c r="AY127" s="14" t="s">
        <v>168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84</v>
      </c>
      <c r="BK127" s="185">
        <f t="shared" si="9"/>
        <v>0</v>
      </c>
      <c r="BL127" s="14" t="s">
        <v>84</v>
      </c>
      <c r="BM127" s="184" t="s">
        <v>1345</v>
      </c>
    </row>
    <row r="128" spans="1:65" s="2" customFormat="1" ht="14.45" customHeight="1">
      <c r="A128" s="31"/>
      <c r="B128" s="32"/>
      <c r="C128" s="186" t="s">
        <v>189</v>
      </c>
      <c r="D128" s="186" t="s">
        <v>597</v>
      </c>
      <c r="E128" s="187" t="s">
        <v>1000</v>
      </c>
      <c r="F128" s="188" t="s">
        <v>1001</v>
      </c>
      <c r="G128" s="189" t="s">
        <v>166</v>
      </c>
      <c r="H128" s="190">
        <v>255</v>
      </c>
      <c r="I128" s="191"/>
      <c r="J128" s="192">
        <f t="shared" si="0"/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585</v>
      </c>
      <c r="AT128" s="184" t="s">
        <v>597</v>
      </c>
      <c r="AU128" s="184" t="s">
        <v>77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585</v>
      </c>
      <c r="BM128" s="184" t="s">
        <v>1346</v>
      </c>
    </row>
    <row r="129" spans="1:65" s="12" customFormat="1" ht="25.9" customHeight="1">
      <c r="B129" s="195"/>
      <c r="C129" s="196"/>
      <c r="D129" s="197" t="s">
        <v>76</v>
      </c>
      <c r="E129" s="198" t="s">
        <v>1183</v>
      </c>
      <c r="F129" s="198" t="s">
        <v>1184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SUM(P130:P133)</f>
        <v>0</v>
      </c>
      <c r="Q129" s="203"/>
      <c r="R129" s="204">
        <f>SUM(R130:R133)</f>
        <v>0</v>
      </c>
      <c r="S129" s="203"/>
      <c r="T129" s="205">
        <f>SUM(T130:T133)</f>
        <v>0</v>
      </c>
      <c r="AR129" s="206" t="s">
        <v>176</v>
      </c>
      <c r="AT129" s="207" t="s">
        <v>76</v>
      </c>
      <c r="AU129" s="207" t="s">
        <v>77</v>
      </c>
      <c r="AY129" s="206" t="s">
        <v>168</v>
      </c>
      <c r="BK129" s="208">
        <f>SUM(BK130:BK133)</f>
        <v>0</v>
      </c>
    </row>
    <row r="130" spans="1:65" s="2" customFormat="1" ht="62.65" customHeight="1">
      <c r="A130" s="31"/>
      <c r="B130" s="32"/>
      <c r="C130" s="186" t="s">
        <v>193</v>
      </c>
      <c r="D130" s="186" t="s">
        <v>597</v>
      </c>
      <c r="E130" s="187" t="s">
        <v>1051</v>
      </c>
      <c r="F130" s="188" t="s">
        <v>1347</v>
      </c>
      <c r="G130" s="189" t="s">
        <v>166</v>
      </c>
      <c r="H130" s="190">
        <v>8</v>
      </c>
      <c r="I130" s="191"/>
      <c r="J130" s="192">
        <f>ROUND(I130*H130,2)</f>
        <v>0</v>
      </c>
      <c r="K130" s="188" t="s">
        <v>167</v>
      </c>
      <c r="L130" s="36"/>
      <c r="M130" s="193" t="s">
        <v>1</v>
      </c>
      <c r="N130" s="194" t="s">
        <v>42</v>
      </c>
      <c r="O130" s="68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585</v>
      </c>
      <c r="AT130" s="184" t="s">
        <v>597</v>
      </c>
      <c r="AU130" s="184" t="s">
        <v>84</v>
      </c>
      <c r="AY130" s="14" t="s">
        <v>168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4" t="s">
        <v>84</v>
      </c>
      <c r="BK130" s="185">
        <f>ROUND(I130*H130,2)</f>
        <v>0</v>
      </c>
      <c r="BL130" s="14" t="s">
        <v>585</v>
      </c>
      <c r="BM130" s="184" t="s">
        <v>1348</v>
      </c>
    </row>
    <row r="131" spans="1:65" s="2" customFormat="1" ht="49.15" customHeight="1">
      <c r="A131" s="31"/>
      <c r="B131" s="32"/>
      <c r="C131" s="186" t="s">
        <v>197</v>
      </c>
      <c r="D131" s="186" t="s">
        <v>597</v>
      </c>
      <c r="E131" s="187" t="s">
        <v>1349</v>
      </c>
      <c r="F131" s="188" t="s">
        <v>1350</v>
      </c>
      <c r="G131" s="189" t="s">
        <v>166</v>
      </c>
      <c r="H131" s="190">
        <v>2</v>
      </c>
      <c r="I131" s="191"/>
      <c r="J131" s="192">
        <f>ROUND(I131*H131,2)</f>
        <v>0</v>
      </c>
      <c r="K131" s="188" t="s">
        <v>167</v>
      </c>
      <c r="L131" s="36"/>
      <c r="M131" s="193" t="s">
        <v>1</v>
      </c>
      <c r="N131" s="194" t="s">
        <v>42</v>
      </c>
      <c r="O131" s="68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585</v>
      </c>
      <c r="AT131" s="184" t="s">
        <v>597</v>
      </c>
      <c r="AU131" s="184" t="s">
        <v>84</v>
      </c>
      <c r="AY131" s="14" t="s">
        <v>168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4" t="s">
        <v>84</v>
      </c>
      <c r="BK131" s="185">
        <f>ROUND(I131*H131,2)</f>
        <v>0</v>
      </c>
      <c r="BL131" s="14" t="s">
        <v>585</v>
      </c>
      <c r="BM131" s="184" t="s">
        <v>1351</v>
      </c>
    </row>
    <row r="132" spans="1:65" s="2" customFormat="1" ht="128.65" customHeight="1">
      <c r="A132" s="31"/>
      <c r="B132" s="32"/>
      <c r="C132" s="186" t="s">
        <v>201</v>
      </c>
      <c r="D132" s="186" t="s">
        <v>597</v>
      </c>
      <c r="E132" s="187" t="s">
        <v>1352</v>
      </c>
      <c r="F132" s="188" t="s">
        <v>1353</v>
      </c>
      <c r="G132" s="189" t="s">
        <v>166</v>
      </c>
      <c r="H132" s="190">
        <v>2</v>
      </c>
      <c r="I132" s="191"/>
      <c r="J132" s="192">
        <f>ROUND(I132*H132,2)</f>
        <v>0</v>
      </c>
      <c r="K132" s="188" t="s">
        <v>167</v>
      </c>
      <c r="L132" s="36"/>
      <c r="M132" s="193" t="s">
        <v>1</v>
      </c>
      <c r="N132" s="194" t="s">
        <v>42</v>
      </c>
      <c r="O132" s="6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585</v>
      </c>
      <c r="AT132" s="184" t="s">
        <v>597</v>
      </c>
      <c r="AU132" s="184" t="s">
        <v>84</v>
      </c>
      <c r="AY132" s="14" t="s">
        <v>168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4" t="s">
        <v>84</v>
      </c>
      <c r="BK132" s="185">
        <f>ROUND(I132*H132,2)</f>
        <v>0</v>
      </c>
      <c r="BL132" s="14" t="s">
        <v>585</v>
      </c>
      <c r="BM132" s="184" t="s">
        <v>1354</v>
      </c>
    </row>
    <row r="133" spans="1:65" s="2" customFormat="1" ht="37.9" customHeight="1">
      <c r="A133" s="31"/>
      <c r="B133" s="32"/>
      <c r="C133" s="186" t="s">
        <v>205</v>
      </c>
      <c r="D133" s="186" t="s">
        <v>597</v>
      </c>
      <c r="E133" s="187" t="s">
        <v>1355</v>
      </c>
      <c r="F133" s="188" t="s">
        <v>1356</v>
      </c>
      <c r="G133" s="189" t="s">
        <v>166</v>
      </c>
      <c r="H133" s="190">
        <v>1</v>
      </c>
      <c r="I133" s="191"/>
      <c r="J133" s="192">
        <f>ROUND(I133*H133,2)</f>
        <v>0</v>
      </c>
      <c r="K133" s="188" t="s">
        <v>167</v>
      </c>
      <c r="L133" s="36"/>
      <c r="M133" s="211" t="s">
        <v>1</v>
      </c>
      <c r="N133" s="212" t="s">
        <v>42</v>
      </c>
      <c r="O133" s="21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585</v>
      </c>
      <c r="AT133" s="184" t="s">
        <v>597</v>
      </c>
      <c r="AU133" s="184" t="s">
        <v>84</v>
      </c>
      <c r="AY133" s="14" t="s">
        <v>168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4" t="s">
        <v>84</v>
      </c>
      <c r="BK133" s="185">
        <f>ROUND(I133*H133,2)</f>
        <v>0</v>
      </c>
      <c r="BL133" s="14" t="s">
        <v>585</v>
      </c>
      <c r="BM133" s="184" t="s">
        <v>1357</v>
      </c>
    </row>
    <row r="134" spans="1:65" s="2" customFormat="1" ht="6.95" customHeight="1">
      <c r="A134" s="3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36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sheetProtection algorithmName="SHA-512" hashValue="b6UKDwHA+fPwj9tz/PTyFdzs5zHEcF3PwxSngKPkCA8zTG/8sCryaTCXh4nlZ5WGokraZiQqEygr96WjaLFOgg==" saltValue="jdJ7ohP6ehnxbctYZh0m/FCp9fAS+4SAmKQIHJHEnKLYi/qx9WG1finFSJHbpoOOOlITocgGkkYX+TUjQ666vw==" spinCount="100000" sheet="1" objects="1" scenarios="1" formatColumns="0" formatRows="0" autoFilter="0"/>
  <autoFilter ref="C120:K133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104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1" customFormat="1" ht="12" customHeight="1">
      <c r="B8" s="17"/>
      <c r="D8" s="116" t="s">
        <v>135</v>
      </c>
      <c r="L8" s="17"/>
    </row>
    <row r="9" spans="1:46" s="2" customFormat="1" ht="16.5" customHeight="1">
      <c r="A9" s="31"/>
      <c r="B9" s="36"/>
      <c r="C9" s="31"/>
      <c r="D9" s="31"/>
      <c r="E9" s="268" t="s">
        <v>136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137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2" t="s">
        <v>1358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6" t="s">
        <v>1</v>
      </c>
      <c r="G13" s="31"/>
      <c r="H13" s="31"/>
      <c r="I13" s="116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6" t="s">
        <v>141</v>
      </c>
      <c r="G14" s="31"/>
      <c r="H14" s="31"/>
      <c r="I14" s="116" t="s">
        <v>22</v>
      </c>
      <c r="J14" s="118" t="str">
        <f>'Rekapitulace stavby'!AN8</f>
        <v>5. 2. 2021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141</v>
      </c>
      <c r="F17" s="31"/>
      <c r="G17" s="31"/>
      <c r="H17" s="31"/>
      <c r="I17" s="116" t="s">
        <v>28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3" t="str">
        <f>'Rekapitulace stavby'!E14</f>
        <v>Vyplň údaj</v>
      </c>
      <c r="F20" s="274"/>
      <c r="G20" s="274"/>
      <c r="H20" s="274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6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">
        <v>141</v>
      </c>
      <c r="F23" s="31"/>
      <c r="G23" s="31"/>
      <c r="H23" s="31"/>
      <c r="I23" s="116" t="s">
        <v>28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141</v>
      </c>
      <c r="F26" s="31"/>
      <c r="G26" s="31"/>
      <c r="H26" s="31"/>
      <c r="I26" s="116" t="s">
        <v>28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9"/>
      <c r="B29" s="120"/>
      <c r="C29" s="119"/>
      <c r="D29" s="119"/>
      <c r="E29" s="267" t="s">
        <v>1</v>
      </c>
      <c r="F29" s="267"/>
      <c r="G29" s="267"/>
      <c r="H29" s="26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3" t="s">
        <v>37</v>
      </c>
      <c r="E32" s="31"/>
      <c r="F32" s="31"/>
      <c r="G32" s="31"/>
      <c r="H32" s="31"/>
      <c r="I32" s="31"/>
      <c r="J32" s="124">
        <f>ROUND(J123,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5" t="s">
        <v>39</v>
      </c>
      <c r="G34" s="31"/>
      <c r="H34" s="31"/>
      <c r="I34" s="125" t="s">
        <v>38</v>
      </c>
      <c r="J34" s="125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41</v>
      </c>
      <c r="E35" s="116" t="s">
        <v>42</v>
      </c>
      <c r="F35" s="126">
        <f>ROUND((SUM(BE123:BE139)),  2)</f>
        <v>0</v>
      </c>
      <c r="G35" s="31"/>
      <c r="H35" s="31"/>
      <c r="I35" s="127">
        <v>0.21</v>
      </c>
      <c r="J35" s="126">
        <f>ROUND(((SUM(BE123:BE139))*I35),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ROUND((SUM(BF123:BF139)),  2)</f>
        <v>0</v>
      </c>
      <c r="G36" s="31"/>
      <c r="H36" s="31"/>
      <c r="I36" s="127">
        <v>0.15</v>
      </c>
      <c r="J36" s="126">
        <f>ROUND(((SUM(BF123:BF139))*I36),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ROUND((SUM(BG123:BG139)),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ROUND((SUM(BH123:BH139)),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ROUND((SUM(BI123:BI139)),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63" t="s">
        <v>136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60" t="str">
        <f>E11</f>
        <v>Část C - Klimatizace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 t="str">
        <f>IF(J14="","",J14)</f>
        <v>5. 2. 2021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31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143</v>
      </c>
      <c r="D96" s="147"/>
      <c r="E96" s="147"/>
      <c r="F96" s="147"/>
      <c r="G96" s="147"/>
      <c r="H96" s="147"/>
      <c r="I96" s="147"/>
      <c r="J96" s="148" t="s">
        <v>144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145</v>
      </c>
      <c r="D98" s="33"/>
      <c r="E98" s="33"/>
      <c r="F98" s="33"/>
      <c r="G98" s="33"/>
      <c r="H98" s="33"/>
      <c r="I98" s="33"/>
      <c r="J98" s="81">
        <f>J123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146</v>
      </c>
    </row>
    <row r="99" spans="1:47" s="9" customFormat="1" ht="24.95" customHeight="1">
      <c r="B99" s="150"/>
      <c r="C99" s="151"/>
      <c r="D99" s="152" t="s">
        <v>1359</v>
      </c>
      <c r="E99" s="153"/>
      <c r="F99" s="153"/>
      <c r="G99" s="153"/>
      <c r="H99" s="153"/>
      <c r="I99" s="153"/>
      <c r="J99" s="154">
        <f>J124</f>
        <v>0</v>
      </c>
      <c r="K99" s="151"/>
      <c r="L99" s="155"/>
    </row>
    <row r="100" spans="1:47" s="10" customFormat="1" ht="19.899999999999999" customHeight="1">
      <c r="B100" s="156"/>
      <c r="C100" s="100"/>
      <c r="D100" s="157" t="s">
        <v>1360</v>
      </c>
      <c r="E100" s="158"/>
      <c r="F100" s="158"/>
      <c r="G100" s="158"/>
      <c r="H100" s="158"/>
      <c r="I100" s="158"/>
      <c r="J100" s="159">
        <f>J136</f>
        <v>0</v>
      </c>
      <c r="K100" s="100"/>
      <c r="L100" s="160"/>
    </row>
    <row r="101" spans="1:47" s="10" customFormat="1" ht="19.899999999999999" customHeight="1">
      <c r="B101" s="156"/>
      <c r="C101" s="100"/>
      <c r="D101" s="157" t="s">
        <v>1361</v>
      </c>
      <c r="E101" s="158"/>
      <c r="F101" s="158"/>
      <c r="G101" s="158"/>
      <c r="H101" s="158"/>
      <c r="I101" s="158"/>
      <c r="J101" s="159">
        <f>J138</f>
        <v>0</v>
      </c>
      <c r="K101" s="100"/>
      <c r="L101" s="160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150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3"/>
      <c r="D111" s="33"/>
      <c r="E111" s="263" t="str">
        <f>E7</f>
        <v>Oprava zabezpečovacího zařízení v žst Nymburk město</v>
      </c>
      <c r="F111" s="264"/>
      <c r="G111" s="264"/>
      <c r="H111" s="26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135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6.5" customHeight="1">
      <c r="A113" s="31"/>
      <c r="B113" s="32"/>
      <c r="C113" s="33"/>
      <c r="D113" s="33"/>
      <c r="E113" s="263" t="s">
        <v>136</v>
      </c>
      <c r="F113" s="266"/>
      <c r="G113" s="266"/>
      <c r="H113" s="26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137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60" t="str">
        <f>E11</f>
        <v>Část C - Klimatizace</v>
      </c>
      <c r="F115" s="266"/>
      <c r="G115" s="266"/>
      <c r="H115" s="266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F14</f>
        <v xml:space="preserve"> </v>
      </c>
      <c r="G117" s="33"/>
      <c r="H117" s="33"/>
      <c r="I117" s="26" t="s">
        <v>22</v>
      </c>
      <c r="J117" s="63" t="str">
        <f>IF(J14="","",J14)</f>
        <v>5. 2. 2021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E17</f>
        <v xml:space="preserve"> </v>
      </c>
      <c r="G119" s="33"/>
      <c r="H119" s="33"/>
      <c r="I119" s="26" t="s">
        <v>31</v>
      </c>
      <c r="J119" s="29" t="str">
        <f>E23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29</v>
      </c>
      <c r="D120" s="33"/>
      <c r="E120" s="33"/>
      <c r="F120" s="24" t="str">
        <f>IF(E20="","",E20)</f>
        <v>Vyplň údaj</v>
      </c>
      <c r="G120" s="33"/>
      <c r="H120" s="33"/>
      <c r="I120" s="26" t="s">
        <v>34</v>
      </c>
      <c r="J120" s="29" t="str">
        <f>E26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1"/>
      <c r="B122" s="162"/>
      <c r="C122" s="163" t="s">
        <v>151</v>
      </c>
      <c r="D122" s="164" t="s">
        <v>62</v>
      </c>
      <c r="E122" s="164" t="s">
        <v>58</v>
      </c>
      <c r="F122" s="164" t="s">
        <v>59</v>
      </c>
      <c r="G122" s="164" t="s">
        <v>152</v>
      </c>
      <c r="H122" s="164" t="s">
        <v>153</v>
      </c>
      <c r="I122" s="164" t="s">
        <v>154</v>
      </c>
      <c r="J122" s="164" t="s">
        <v>144</v>
      </c>
      <c r="K122" s="165" t="s">
        <v>155</v>
      </c>
      <c r="L122" s="166"/>
      <c r="M122" s="72" t="s">
        <v>1</v>
      </c>
      <c r="N122" s="73" t="s">
        <v>41</v>
      </c>
      <c r="O122" s="73" t="s">
        <v>156</v>
      </c>
      <c r="P122" s="73" t="s">
        <v>157</v>
      </c>
      <c r="Q122" s="73" t="s">
        <v>158</v>
      </c>
      <c r="R122" s="73" t="s">
        <v>159</v>
      </c>
      <c r="S122" s="73" t="s">
        <v>160</v>
      </c>
      <c r="T122" s="74" t="s">
        <v>161</v>
      </c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</row>
    <row r="123" spans="1:65" s="2" customFormat="1" ht="22.9" customHeight="1">
      <c r="A123" s="31"/>
      <c r="B123" s="32"/>
      <c r="C123" s="79" t="s">
        <v>162</v>
      </c>
      <c r="D123" s="33"/>
      <c r="E123" s="33"/>
      <c r="F123" s="33"/>
      <c r="G123" s="33"/>
      <c r="H123" s="33"/>
      <c r="I123" s="33"/>
      <c r="J123" s="167">
        <f>BK123</f>
        <v>0</v>
      </c>
      <c r="K123" s="33"/>
      <c r="L123" s="36"/>
      <c r="M123" s="75"/>
      <c r="N123" s="168"/>
      <c r="O123" s="76"/>
      <c r="P123" s="169">
        <f>P124</f>
        <v>0</v>
      </c>
      <c r="Q123" s="76"/>
      <c r="R123" s="169">
        <f>R124</f>
        <v>0</v>
      </c>
      <c r="S123" s="76"/>
      <c r="T123" s="170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76</v>
      </c>
      <c r="AU123" s="14" t="s">
        <v>146</v>
      </c>
      <c r="BK123" s="171">
        <f>BK124</f>
        <v>0</v>
      </c>
    </row>
    <row r="124" spans="1:65" s="12" customFormat="1" ht="25.9" customHeight="1">
      <c r="B124" s="195"/>
      <c r="C124" s="196"/>
      <c r="D124" s="197" t="s">
        <v>76</v>
      </c>
      <c r="E124" s="198" t="s">
        <v>1362</v>
      </c>
      <c r="F124" s="198" t="s">
        <v>103</v>
      </c>
      <c r="G124" s="196"/>
      <c r="H124" s="196"/>
      <c r="I124" s="199"/>
      <c r="J124" s="200">
        <f>BK124</f>
        <v>0</v>
      </c>
      <c r="K124" s="196"/>
      <c r="L124" s="201"/>
      <c r="M124" s="202"/>
      <c r="N124" s="203"/>
      <c r="O124" s="203"/>
      <c r="P124" s="204">
        <f>P125+SUM(P126:P136)+P138</f>
        <v>0</v>
      </c>
      <c r="Q124" s="203"/>
      <c r="R124" s="204">
        <f>R125+SUM(R126:R136)+R138</f>
        <v>0</v>
      </c>
      <c r="S124" s="203"/>
      <c r="T124" s="205">
        <f>T125+SUM(T126:T136)+T138</f>
        <v>0</v>
      </c>
      <c r="AR124" s="206" t="s">
        <v>84</v>
      </c>
      <c r="AT124" s="207" t="s">
        <v>76</v>
      </c>
      <c r="AU124" s="207" t="s">
        <v>77</v>
      </c>
      <c r="AY124" s="206" t="s">
        <v>168</v>
      </c>
      <c r="BK124" s="208">
        <f>BK125+SUM(BK126:BK136)+BK138</f>
        <v>0</v>
      </c>
    </row>
    <row r="125" spans="1:65" s="2" customFormat="1" ht="24.2" customHeight="1">
      <c r="A125" s="31"/>
      <c r="B125" s="32"/>
      <c r="C125" s="172" t="s">
        <v>84</v>
      </c>
      <c r="D125" s="172" t="s">
        <v>163</v>
      </c>
      <c r="E125" s="173" t="s">
        <v>1363</v>
      </c>
      <c r="F125" s="174" t="s">
        <v>1364</v>
      </c>
      <c r="G125" s="175" t="s">
        <v>166</v>
      </c>
      <c r="H125" s="176">
        <v>2</v>
      </c>
      <c r="I125" s="177"/>
      <c r="J125" s="178">
        <f t="shared" ref="J125:J135" si="0">ROUND(I125*H125,2)</f>
        <v>0</v>
      </c>
      <c r="K125" s="174" t="s">
        <v>1</v>
      </c>
      <c r="L125" s="179"/>
      <c r="M125" s="180" t="s">
        <v>1</v>
      </c>
      <c r="N125" s="181" t="s">
        <v>42</v>
      </c>
      <c r="O125" s="68"/>
      <c r="P125" s="182">
        <f t="shared" ref="P125:P135" si="1">O125*H125</f>
        <v>0</v>
      </c>
      <c r="Q125" s="182">
        <v>0</v>
      </c>
      <c r="R125" s="182">
        <f t="shared" ref="R125:R135" si="2">Q125*H125</f>
        <v>0</v>
      </c>
      <c r="S125" s="182">
        <v>0</v>
      </c>
      <c r="T125" s="183">
        <f t="shared" ref="T125:T135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193</v>
      </c>
      <c r="AT125" s="184" t="s">
        <v>163</v>
      </c>
      <c r="AU125" s="184" t="s">
        <v>84</v>
      </c>
      <c r="AY125" s="14" t="s">
        <v>168</v>
      </c>
      <c r="BE125" s="185">
        <f t="shared" ref="BE125:BE135" si="4">IF(N125="základní",J125,0)</f>
        <v>0</v>
      </c>
      <c r="BF125" s="185">
        <f t="shared" ref="BF125:BF135" si="5">IF(N125="snížená",J125,0)</f>
        <v>0</v>
      </c>
      <c r="BG125" s="185">
        <f t="shared" ref="BG125:BG135" si="6">IF(N125="zákl. přenesená",J125,0)</f>
        <v>0</v>
      </c>
      <c r="BH125" s="185">
        <f t="shared" ref="BH125:BH135" si="7">IF(N125="sníž. přenesená",J125,0)</f>
        <v>0</v>
      </c>
      <c r="BI125" s="185">
        <f t="shared" ref="BI125:BI135" si="8">IF(N125="nulová",J125,0)</f>
        <v>0</v>
      </c>
      <c r="BJ125" s="14" t="s">
        <v>84</v>
      </c>
      <c r="BK125" s="185">
        <f t="shared" ref="BK125:BK135" si="9">ROUND(I125*H125,2)</f>
        <v>0</v>
      </c>
      <c r="BL125" s="14" t="s">
        <v>176</v>
      </c>
      <c r="BM125" s="184" t="s">
        <v>1365</v>
      </c>
    </row>
    <row r="126" spans="1:65" s="2" customFormat="1" ht="14.45" customHeight="1">
      <c r="A126" s="31"/>
      <c r="B126" s="32"/>
      <c r="C126" s="172" t="s">
        <v>86</v>
      </c>
      <c r="D126" s="172" t="s">
        <v>163</v>
      </c>
      <c r="E126" s="173" t="s">
        <v>1366</v>
      </c>
      <c r="F126" s="174" t="s">
        <v>1367</v>
      </c>
      <c r="G126" s="175" t="s">
        <v>166</v>
      </c>
      <c r="H126" s="176">
        <v>2</v>
      </c>
      <c r="I126" s="177"/>
      <c r="J126" s="178">
        <f t="shared" si="0"/>
        <v>0</v>
      </c>
      <c r="K126" s="174" t="s">
        <v>1</v>
      </c>
      <c r="L126" s="179"/>
      <c r="M126" s="180" t="s">
        <v>1</v>
      </c>
      <c r="N126" s="181" t="s">
        <v>42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193</v>
      </c>
      <c r="AT126" s="184" t="s">
        <v>163</v>
      </c>
      <c r="AU126" s="184" t="s">
        <v>84</v>
      </c>
      <c r="AY126" s="14" t="s">
        <v>168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84</v>
      </c>
      <c r="BK126" s="185">
        <f t="shared" si="9"/>
        <v>0</v>
      </c>
      <c r="BL126" s="14" t="s">
        <v>176</v>
      </c>
      <c r="BM126" s="184" t="s">
        <v>1368</v>
      </c>
    </row>
    <row r="127" spans="1:65" s="2" customFormat="1" ht="49.15" customHeight="1">
      <c r="A127" s="31"/>
      <c r="B127" s="32"/>
      <c r="C127" s="172" t="s">
        <v>94</v>
      </c>
      <c r="D127" s="172" t="s">
        <v>163</v>
      </c>
      <c r="E127" s="173" t="s">
        <v>1369</v>
      </c>
      <c r="F127" s="174" t="s">
        <v>1370</v>
      </c>
      <c r="G127" s="175" t="s">
        <v>166</v>
      </c>
      <c r="H127" s="176">
        <v>2</v>
      </c>
      <c r="I127" s="177"/>
      <c r="J127" s="178">
        <f t="shared" si="0"/>
        <v>0</v>
      </c>
      <c r="K127" s="174" t="s">
        <v>1</v>
      </c>
      <c r="L127" s="179"/>
      <c r="M127" s="180" t="s">
        <v>1</v>
      </c>
      <c r="N127" s="181" t="s">
        <v>42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193</v>
      </c>
      <c r="AT127" s="184" t="s">
        <v>163</v>
      </c>
      <c r="AU127" s="184" t="s">
        <v>84</v>
      </c>
      <c r="AY127" s="14" t="s">
        <v>168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84</v>
      </c>
      <c r="BK127" s="185">
        <f t="shared" si="9"/>
        <v>0</v>
      </c>
      <c r="BL127" s="14" t="s">
        <v>176</v>
      </c>
      <c r="BM127" s="184" t="s">
        <v>1371</v>
      </c>
    </row>
    <row r="128" spans="1:65" s="2" customFormat="1" ht="14.45" customHeight="1">
      <c r="A128" s="31"/>
      <c r="B128" s="32"/>
      <c r="C128" s="172" t="s">
        <v>176</v>
      </c>
      <c r="D128" s="172" t="s">
        <v>163</v>
      </c>
      <c r="E128" s="173" t="s">
        <v>1372</v>
      </c>
      <c r="F128" s="174" t="s">
        <v>1373</v>
      </c>
      <c r="G128" s="175" t="s">
        <v>166</v>
      </c>
      <c r="H128" s="176">
        <v>2</v>
      </c>
      <c r="I128" s="177"/>
      <c r="J128" s="178">
        <f t="shared" si="0"/>
        <v>0</v>
      </c>
      <c r="K128" s="174" t="s">
        <v>1</v>
      </c>
      <c r="L128" s="179"/>
      <c r="M128" s="180" t="s">
        <v>1</v>
      </c>
      <c r="N128" s="181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193</v>
      </c>
      <c r="AT128" s="184" t="s">
        <v>163</v>
      </c>
      <c r="AU128" s="184" t="s">
        <v>84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176</v>
      </c>
      <c r="BM128" s="184" t="s">
        <v>1374</v>
      </c>
    </row>
    <row r="129" spans="1:65" s="2" customFormat="1" ht="14.45" customHeight="1">
      <c r="A129" s="31"/>
      <c r="B129" s="32"/>
      <c r="C129" s="172" t="s">
        <v>181</v>
      </c>
      <c r="D129" s="172" t="s">
        <v>163</v>
      </c>
      <c r="E129" s="173" t="s">
        <v>1375</v>
      </c>
      <c r="F129" s="174" t="s">
        <v>1376</v>
      </c>
      <c r="G129" s="175" t="s">
        <v>1377</v>
      </c>
      <c r="H129" s="176">
        <v>10</v>
      </c>
      <c r="I129" s="177"/>
      <c r="J129" s="178">
        <f t="shared" si="0"/>
        <v>0</v>
      </c>
      <c r="K129" s="174" t="s">
        <v>1</v>
      </c>
      <c r="L129" s="179"/>
      <c r="M129" s="180" t="s">
        <v>1</v>
      </c>
      <c r="N129" s="181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193</v>
      </c>
      <c r="AT129" s="184" t="s">
        <v>163</v>
      </c>
      <c r="AU129" s="184" t="s">
        <v>84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176</v>
      </c>
      <c r="BM129" s="184" t="s">
        <v>1378</v>
      </c>
    </row>
    <row r="130" spans="1:65" s="2" customFormat="1" ht="14.45" customHeight="1">
      <c r="A130" s="31"/>
      <c r="B130" s="32"/>
      <c r="C130" s="172" t="s">
        <v>185</v>
      </c>
      <c r="D130" s="172" t="s">
        <v>163</v>
      </c>
      <c r="E130" s="173" t="s">
        <v>1379</v>
      </c>
      <c r="F130" s="174" t="s">
        <v>1380</v>
      </c>
      <c r="G130" s="175" t="s">
        <v>1381</v>
      </c>
      <c r="H130" s="176">
        <v>10</v>
      </c>
      <c r="I130" s="177"/>
      <c r="J130" s="178">
        <f t="shared" si="0"/>
        <v>0</v>
      </c>
      <c r="K130" s="174" t="s">
        <v>1</v>
      </c>
      <c r="L130" s="179"/>
      <c r="M130" s="180" t="s">
        <v>1</v>
      </c>
      <c r="N130" s="181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193</v>
      </c>
      <c r="AT130" s="184" t="s">
        <v>163</v>
      </c>
      <c r="AU130" s="184" t="s">
        <v>84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176</v>
      </c>
      <c r="BM130" s="184" t="s">
        <v>1382</v>
      </c>
    </row>
    <row r="131" spans="1:65" s="2" customFormat="1" ht="14.45" customHeight="1">
      <c r="A131" s="31"/>
      <c r="B131" s="32"/>
      <c r="C131" s="172" t="s">
        <v>189</v>
      </c>
      <c r="D131" s="172" t="s">
        <v>163</v>
      </c>
      <c r="E131" s="173" t="s">
        <v>1383</v>
      </c>
      <c r="F131" s="174" t="s">
        <v>1384</v>
      </c>
      <c r="G131" s="175" t="s">
        <v>166</v>
      </c>
      <c r="H131" s="176">
        <v>2</v>
      </c>
      <c r="I131" s="177"/>
      <c r="J131" s="178">
        <f t="shared" si="0"/>
        <v>0</v>
      </c>
      <c r="K131" s="174" t="s">
        <v>1</v>
      </c>
      <c r="L131" s="179"/>
      <c r="M131" s="180" t="s">
        <v>1</v>
      </c>
      <c r="N131" s="181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193</v>
      </c>
      <c r="AT131" s="184" t="s">
        <v>163</v>
      </c>
      <c r="AU131" s="184" t="s">
        <v>84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176</v>
      </c>
      <c r="BM131" s="184" t="s">
        <v>1385</v>
      </c>
    </row>
    <row r="132" spans="1:65" s="2" customFormat="1" ht="24.2" customHeight="1">
      <c r="A132" s="31"/>
      <c r="B132" s="32"/>
      <c r="C132" s="172" t="s">
        <v>193</v>
      </c>
      <c r="D132" s="172" t="s">
        <v>163</v>
      </c>
      <c r="E132" s="173" t="s">
        <v>1386</v>
      </c>
      <c r="F132" s="174" t="s">
        <v>1387</v>
      </c>
      <c r="G132" s="175" t="s">
        <v>166</v>
      </c>
      <c r="H132" s="176">
        <v>2</v>
      </c>
      <c r="I132" s="177"/>
      <c r="J132" s="178">
        <f t="shared" si="0"/>
        <v>0</v>
      </c>
      <c r="K132" s="174" t="s">
        <v>1</v>
      </c>
      <c r="L132" s="179"/>
      <c r="M132" s="180" t="s">
        <v>1</v>
      </c>
      <c r="N132" s="181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193</v>
      </c>
      <c r="AT132" s="184" t="s">
        <v>163</v>
      </c>
      <c r="AU132" s="184" t="s">
        <v>84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176</v>
      </c>
      <c r="BM132" s="184" t="s">
        <v>1388</v>
      </c>
    </row>
    <row r="133" spans="1:65" s="2" customFormat="1" ht="37.9" customHeight="1">
      <c r="A133" s="31"/>
      <c r="B133" s="32"/>
      <c r="C133" s="172" t="s">
        <v>197</v>
      </c>
      <c r="D133" s="172" t="s">
        <v>163</v>
      </c>
      <c r="E133" s="173" t="s">
        <v>1389</v>
      </c>
      <c r="F133" s="174" t="s">
        <v>1390</v>
      </c>
      <c r="G133" s="175" t="s">
        <v>166</v>
      </c>
      <c r="H133" s="176">
        <v>2</v>
      </c>
      <c r="I133" s="177"/>
      <c r="J133" s="178">
        <f t="shared" si="0"/>
        <v>0</v>
      </c>
      <c r="K133" s="174" t="s">
        <v>1</v>
      </c>
      <c r="L133" s="179"/>
      <c r="M133" s="180" t="s">
        <v>1</v>
      </c>
      <c r="N133" s="181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193</v>
      </c>
      <c r="AT133" s="184" t="s">
        <v>163</v>
      </c>
      <c r="AU133" s="184" t="s">
        <v>84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176</v>
      </c>
      <c r="BM133" s="184" t="s">
        <v>1391</v>
      </c>
    </row>
    <row r="134" spans="1:65" s="2" customFormat="1" ht="14.45" customHeight="1">
      <c r="A134" s="31"/>
      <c r="B134" s="32"/>
      <c r="C134" s="172" t="s">
        <v>201</v>
      </c>
      <c r="D134" s="172" t="s">
        <v>163</v>
      </c>
      <c r="E134" s="173" t="s">
        <v>1392</v>
      </c>
      <c r="F134" s="174" t="s">
        <v>1393</v>
      </c>
      <c r="G134" s="175" t="s">
        <v>166</v>
      </c>
      <c r="H134" s="176">
        <v>1</v>
      </c>
      <c r="I134" s="177"/>
      <c r="J134" s="178">
        <f t="shared" si="0"/>
        <v>0</v>
      </c>
      <c r="K134" s="174" t="s">
        <v>1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193</v>
      </c>
      <c r="AT134" s="184" t="s">
        <v>163</v>
      </c>
      <c r="AU134" s="184" t="s">
        <v>84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176</v>
      </c>
      <c r="BM134" s="184" t="s">
        <v>1394</v>
      </c>
    </row>
    <row r="135" spans="1:65" s="2" customFormat="1" ht="14.45" customHeight="1">
      <c r="A135" s="31"/>
      <c r="B135" s="32"/>
      <c r="C135" s="186" t="s">
        <v>205</v>
      </c>
      <c r="D135" s="186" t="s">
        <v>597</v>
      </c>
      <c r="E135" s="187" t="s">
        <v>1395</v>
      </c>
      <c r="F135" s="188" t="s">
        <v>1396</v>
      </c>
      <c r="G135" s="189" t="s">
        <v>166</v>
      </c>
      <c r="H135" s="190">
        <v>2</v>
      </c>
      <c r="I135" s="191"/>
      <c r="J135" s="192">
        <f t="shared" si="0"/>
        <v>0</v>
      </c>
      <c r="K135" s="188" t="s">
        <v>1</v>
      </c>
      <c r="L135" s="36"/>
      <c r="M135" s="193" t="s">
        <v>1</v>
      </c>
      <c r="N135" s="194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176</v>
      </c>
      <c r="AT135" s="184" t="s">
        <v>597</v>
      </c>
      <c r="AU135" s="184" t="s">
        <v>84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176</v>
      </c>
      <c r="BM135" s="184" t="s">
        <v>1397</v>
      </c>
    </row>
    <row r="136" spans="1:65" s="12" customFormat="1" ht="22.9" customHeight="1">
      <c r="B136" s="195"/>
      <c r="C136" s="196"/>
      <c r="D136" s="197" t="s">
        <v>76</v>
      </c>
      <c r="E136" s="209" t="s">
        <v>1398</v>
      </c>
      <c r="F136" s="209" t="s">
        <v>1399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P137</f>
        <v>0</v>
      </c>
      <c r="Q136" s="203"/>
      <c r="R136" s="204">
        <f>R137</f>
        <v>0</v>
      </c>
      <c r="S136" s="203"/>
      <c r="T136" s="205">
        <f>T137</f>
        <v>0</v>
      </c>
      <c r="AR136" s="206" t="s">
        <v>84</v>
      </c>
      <c r="AT136" s="207" t="s">
        <v>76</v>
      </c>
      <c r="AU136" s="207" t="s">
        <v>84</v>
      </c>
      <c r="AY136" s="206" t="s">
        <v>168</v>
      </c>
      <c r="BK136" s="208">
        <f>BK137</f>
        <v>0</v>
      </c>
    </row>
    <row r="137" spans="1:65" s="2" customFormat="1" ht="14.45" customHeight="1">
      <c r="A137" s="31"/>
      <c r="B137" s="32"/>
      <c r="C137" s="186" t="s">
        <v>209</v>
      </c>
      <c r="D137" s="186" t="s">
        <v>597</v>
      </c>
      <c r="E137" s="187" t="s">
        <v>1400</v>
      </c>
      <c r="F137" s="188" t="s">
        <v>1401</v>
      </c>
      <c r="G137" s="189" t="s">
        <v>166</v>
      </c>
      <c r="H137" s="190">
        <v>2</v>
      </c>
      <c r="I137" s="191"/>
      <c r="J137" s="192">
        <f>ROUND(I137*H137,2)</f>
        <v>0</v>
      </c>
      <c r="K137" s="188" t="s">
        <v>1</v>
      </c>
      <c r="L137" s="36"/>
      <c r="M137" s="193" t="s">
        <v>1</v>
      </c>
      <c r="N137" s="194" t="s">
        <v>42</v>
      </c>
      <c r="O137" s="68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176</v>
      </c>
      <c r="AT137" s="184" t="s">
        <v>597</v>
      </c>
      <c r="AU137" s="184" t="s">
        <v>86</v>
      </c>
      <c r="AY137" s="14" t="s">
        <v>168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4" t="s">
        <v>84</v>
      </c>
      <c r="BK137" s="185">
        <f>ROUND(I137*H137,2)</f>
        <v>0</v>
      </c>
      <c r="BL137" s="14" t="s">
        <v>176</v>
      </c>
      <c r="BM137" s="184" t="s">
        <v>1402</v>
      </c>
    </row>
    <row r="138" spans="1:65" s="12" customFormat="1" ht="22.9" customHeight="1">
      <c r="B138" s="195"/>
      <c r="C138" s="196"/>
      <c r="D138" s="197" t="s">
        <v>76</v>
      </c>
      <c r="E138" s="209" t="s">
        <v>1403</v>
      </c>
      <c r="F138" s="209" t="s">
        <v>1404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P139</f>
        <v>0</v>
      </c>
      <c r="Q138" s="203"/>
      <c r="R138" s="204">
        <f>R139</f>
        <v>0</v>
      </c>
      <c r="S138" s="203"/>
      <c r="T138" s="205">
        <f>T139</f>
        <v>0</v>
      </c>
      <c r="AR138" s="206" t="s">
        <v>84</v>
      </c>
      <c r="AT138" s="207" t="s">
        <v>76</v>
      </c>
      <c r="AU138" s="207" t="s">
        <v>84</v>
      </c>
      <c r="AY138" s="206" t="s">
        <v>168</v>
      </c>
      <c r="BK138" s="208">
        <f>BK139</f>
        <v>0</v>
      </c>
    </row>
    <row r="139" spans="1:65" s="2" customFormat="1" ht="14.45" customHeight="1">
      <c r="A139" s="31"/>
      <c r="B139" s="32"/>
      <c r="C139" s="186" t="s">
        <v>215</v>
      </c>
      <c r="D139" s="186" t="s">
        <v>597</v>
      </c>
      <c r="E139" s="187" t="s">
        <v>1405</v>
      </c>
      <c r="F139" s="188" t="s">
        <v>1406</v>
      </c>
      <c r="G139" s="189" t="s">
        <v>166</v>
      </c>
      <c r="H139" s="190">
        <v>2</v>
      </c>
      <c r="I139" s="191"/>
      <c r="J139" s="192">
        <f>ROUND(I139*H139,2)</f>
        <v>0</v>
      </c>
      <c r="K139" s="188" t="s">
        <v>1</v>
      </c>
      <c r="L139" s="36"/>
      <c r="M139" s="211" t="s">
        <v>1</v>
      </c>
      <c r="N139" s="212" t="s">
        <v>42</v>
      </c>
      <c r="O139" s="21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176</v>
      </c>
      <c r="AT139" s="184" t="s">
        <v>597</v>
      </c>
      <c r="AU139" s="184" t="s">
        <v>86</v>
      </c>
      <c r="AY139" s="14" t="s">
        <v>168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4" t="s">
        <v>84</v>
      </c>
      <c r="BK139" s="185">
        <f>ROUND(I139*H139,2)</f>
        <v>0</v>
      </c>
      <c r="BL139" s="14" t="s">
        <v>176</v>
      </c>
      <c r="BM139" s="184" t="s">
        <v>1407</v>
      </c>
    </row>
    <row r="140" spans="1:65" s="2" customFormat="1" ht="6.95" customHeight="1">
      <c r="A140" s="3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36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sheetProtection algorithmName="SHA-512" hashValue="8DnOJGBfFwxxmAnu8l0qVf5ZseLhdVe1QTVZcRjr6M+sFXAbtjs9FIQdoT+4mK31TebunUQFrhDbO3dKjoXeAQ==" saltValue="4ITySAxvPEzDNHfyhpv88EGUIoR9g0LKeDc3Iwaxwkbo/Z+7LmEPK3Vn7z/TcolaDMWXqf+OciHw0kg2B5cS0g==" spinCount="100000" sheet="1" objects="1" scenarios="1" formatColumns="0" formatRows="0" autoFilter="0"/>
  <autoFilter ref="C122:K13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107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135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2" t="s">
        <v>1408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6" t="s">
        <v>1</v>
      </c>
      <c r="G11" s="31"/>
      <c r="H11" s="31"/>
      <c r="I11" s="116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6" t="s">
        <v>1409</v>
      </c>
      <c r="G12" s="31"/>
      <c r="H12" s="31"/>
      <c r="I12" s="116" t="s">
        <v>22</v>
      </c>
      <c r="J12" s="118" t="str">
        <f>'Rekapitulace stavby'!AN8</f>
        <v>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16" t="s">
        <v>28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32</v>
      </c>
      <c r="F21" s="31"/>
      <c r="G21" s="31"/>
      <c r="H21" s="31"/>
      <c r="I21" s="116" t="s">
        <v>28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35</v>
      </c>
      <c r="F24" s="31"/>
      <c r="G24" s="31"/>
      <c r="H24" s="31"/>
      <c r="I24" s="116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9"/>
      <c r="B27" s="120"/>
      <c r="C27" s="119"/>
      <c r="D27" s="119"/>
      <c r="E27" s="267" t="s">
        <v>1</v>
      </c>
      <c r="F27" s="267"/>
      <c r="G27" s="267"/>
      <c r="H27" s="26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2"/>
      <c r="E29" s="122"/>
      <c r="F29" s="122"/>
      <c r="G29" s="122"/>
      <c r="H29" s="122"/>
      <c r="I29" s="122"/>
      <c r="J29" s="122"/>
      <c r="K29" s="122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3" t="s">
        <v>37</v>
      </c>
      <c r="E30" s="31"/>
      <c r="F30" s="31"/>
      <c r="G30" s="31"/>
      <c r="H30" s="31"/>
      <c r="I30" s="31"/>
      <c r="J30" s="124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5" t="s">
        <v>39</v>
      </c>
      <c r="G32" s="31"/>
      <c r="H32" s="31"/>
      <c r="I32" s="125" t="s">
        <v>38</v>
      </c>
      <c r="J32" s="125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7" t="s">
        <v>41</v>
      </c>
      <c r="E33" s="116" t="s">
        <v>42</v>
      </c>
      <c r="F33" s="126">
        <f>ROUND((SUM(BE117:BE371)),  2)</f>
        <v>0</v>
      </c>
      <c r="G33" s="31"/>
      <c r="H33" s="31"/>
      <c r="I33" s="127">
        <v>0.21</v>
      </c>
      <c r="J33" s="126">
        <f>ROUND(((SUM(BE117:BE371))*I33),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ROUND((SUM(BF117:BF371)),  2)</f>
        <v>0</v>
      </c>
      <c r="G34" s="31"/>
      <c r="H34" s="31"/>
      <c r="I34" s="127">
        <v>0.15</v>
      </c>
      <c r="J34" s="126">
        <f>ROUND(((SUM(BF117:BF371))*I34),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ROUND((SUM(BG117:BG371)),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ROUND((SUM(BH117:BH371)),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ROUND((SUM(BI117:BI371)),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PS 02-11 - ŽST Nymburk město, místní kabelizace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SSZT Praha východ</v>
      </c>
      <c r="G89" s="33"/>
      <c r="H89" s="33"/>
      <c r="I89" s="26" t="s">
        <v>22</v>
      </c>
      <c r="J89" s="63" t="str">
        <f>IF(J12="","",J12)</f>
        <v>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 xml:space="preserve"> Správa železnic, státní organizace</v>
      </c>
      <c r="G91" s="33"/>
      <c r="H91" s="33"/>
      <c r="I91" s="26" t="s">
        <v>31</v>
      </c>
      <c r="J91" s="29" t="str">
        <f>E21</f>
        <v xml:space="preserve"> 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143</v>
      </c>
      <c r="D94" s="147"/>
      <c r="E94" s="147"/>
      <c r="F94" s="147"/>
      <c r="G94" s="147"/>
      <c r="H94" s="147"/>
      <c r="I94" s="147"/>
      <c r="J94" s="148" t="s">
        <v>144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145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146</v>
      </c>
    </row>
    <row r="97" spans="1:31" s="9" customFormat="1" ht="24.95" customHeight="1">
      <c r="B97" s="150"/>
      <c r="C97" s="151"/>
      <c r="D97" s="152" t="s">
        <v>149</v>
      </c>
      <c r="E97" s="153"/>
      <c r="F97" s="153"/>
      <c r="G97" s="153"/>
      <c r="H97" s="153"/>
      <c r="I97" s="153"/>
      <c r="J97" s="154">
        <f>J346</f>
        <v>0</v>
      </c>
      <c r="K97" s="151"/>
      <c r="L97" s="155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150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3" t="str">
        <f>E7</f>
        <v>Oprava zabezpečovacího zařízení v žst Nymburk město</v>
      </c>
      <c r="F107" s="264"/>
      <c r="G107" s="264"/>
      <c r="H107" s="264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135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0" t="str">
        <f>E9</f>
        <v>PS 02-11 - ŽST Nymburk město, místní kabelizace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SSZT Praha východ</v>
      </c>
      <c r="G111" s="33"/>
      <c r="H111" s="33"/>
      <c r="I111" s="26" t="s">
        <v>22</v>
      </c>
      <c r="J111" s="63" t="str">
        <f>IF(J12="","",J12)</f>
        <v>5. 2. 2021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5.7" customHeight="1">
      <c r="A113" s="31"/>
      <c r="B113" s="32"/>
      <c r="C113" s="26" t="s">
        <v>24</v>
      </c>
      <c r="D113" s="33"/>
      <c r="E113" s="33"/>
      <c r="F113" s="24" t="str">
        <f>E15</f>
        <v xml:space="preserve"> Správa železnic, státní organizace</v>
      </c>
      <c r="G113" s="33"/>
      <c r="H113" s="33"/>
      <c r="I113" s="26" t="s">
        <v>31</v>
      </c>
      <c r="J113" s="29" t="str">
        <f>E21</f>
        <v xml:space="preserve"> Signal Projekt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 xml:space="preserve"> Ing. Šustr Ondřej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61"/>
      <c r="B116" s="162"/>
      <c r="C116" s="163" t="s">
        <v>151</v>
      </c>
      <c r="D116" s="164" t="s">
        <v>62</v>
      </c>
      <c r="E116" s="164" t="s">
        <v>58</v>
      </c>
      <c r="F116" s="164" t="s">
        <v>59</v>
      </c>
      <c r="G116" s="164" t="s">
        <v>152</v>
      </c>
      <c r="H116" s="164" t="s">
        <v>153</v>
      </c>
      <c r="I116" s="164" t="s">
        <v>154</v>
      </c>
      <c r="J116" s="164" t="s">
        <v>144</v>
      </c>
      <c r="K116" s="165" t="s">
        <v>155</v>
      </c>
      <c r="L116" s="166"/>
      <c r="M116" s="72" t="s">
        <v>1</v>
      </c>
      <c r="N116" s="73" t="s">
        <v>41</v>
      </c>
      <c r="O116" s="73" t="s">
        <v>156</v>
      </c>
      <c r="P116" s="73" t="s">
        <v>157</v>
      </c>
      <c r="Q116" s="73" t="s">
        <v>158</v>
      </c>
      <c r="R116" s="73" t="s">
        <v>159</v>
      </c>
      <c r="S116" s="73" t="s">
        <v>160</v>
      </c>
      <c r="T116" s="74" t="s">
        <v>161</v>
      </c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</row>
    <row r="117" spans="1:65" s="2" customFormat="1" ht="22.9" customHeight="1">
      <c r="A117" s="31"/>
      <c r="B117" s="32"/>
      <c r="C117" s="79" t="s">
        <v>162</v>
      </c>
      <c r="D117" s="33"/>
      <c r="E117" s="33"/>
      <c r="F117" s="33"/>
      <c r="G117" s="33"/>
      <c r="H117" s="33"/>
      <c r="I117" s="33"/>
      <c r="J117" s="167">
        <f>BK117</f>
        <v>0</v>
      </c>
      <c r="K117" s="33"/>
      <c r="L117" s="36"/>
      <c r="M117" s="75"/>
      <c r="N117" s="168"/>
      <c r="O117" s="76"/>
      <c r="P117" s="169">
        <f>P118+SUM(P119:P346)</f>
        <v>0</v>
      </c>
      <c r="Q117" s="76"/>
      <c r="R117" s="169">
        <f>R118+SUM(R119:R346)</f>
        <v>155.06880000000001</v>
      </c>
      <c r="S117" s="76"/>
      <c r="T117" s="170">
        <f>T118+SUM(T119:T346)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146</v>
      </c>
      <c r="BK117" s="171">
        <f>BK118+SUM(BK119:BK346)</f>
        <v>0</v>
      </c>
    </row>
    <row r="118" spans="1:65" s="2" customFormat="1" ht="49.15" customHeight="1">
      <c r="A118" s="31"/>
      <c r="B118" s="32"/>
      <c r="C118" s="172" t="s">
        <v>84</v>
      </c>
      <c r="D118" s="172" t="s">
        <v>163</v>
      </c>
      <c r="E118" s="173" t="s">
        <v>1410</v>
      </c>
      <c r="F118" s="174" t="s">
        <v>1411</v>
      </c>
      <c r="G118" s="175" t="s">
        <v>166</v>
      </c>
      <c r="H118" s="176">
        <v>1</v>
      </c>
      <c r="I118" s="177"/>
      <c r="J118" s="178">
        <f t="shared" ref="J118:J181" si="0">ROUND(I118*H118,2)</f>
        <v>0</v>
      </c>
      <c r="K118" s="174" t="s">
        <v>167</v>
      </c>
      <c r="L118" s="179"/>
      <c r="M118" s="180" t="s">
        <v>1</v>
      </c>
      <c r="N118" s="181" t="s">
        <v>42</v>
      </c>
      <c r="O118" s="68"/>
      <c r="P118" s="182">
        <f t="shared" ref="P118:P181" si="1">O118*H118</f>
        <v>0</v>
      </c>
      <c r="Q118" s="182">
        <v>0</v>
      </c>
      <c r="R118" s="182">
        <f t="shared" ref="R118:R181" si="2">Q118*H118</f>
        <v>0</v>
      </c>
      <c r="S118" s="182">
        <v>0</v>
      </c>
      <c r="T118" s="183">
        <f t="shared" ref="T118:T181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4" t="s">
        <v>86</v>
      </c>
      <c r="AT118" s="184" t="s">
        <v>163</v>
      </c>
      <c r="AU118" s="184" t="s">
        <v>77</v>
      </c>
      <c r="AY118" s="14" t="s">
        <v>168</v>
      </c>
      <c r="BE118" s="185">
        <f t="shared" ref="BE118:BE181" si="4">IF(N118="základní",J118,0)</f>
        <v>0</v>
      </c>
      <c r="BF118" s="185">
        <f t="shared" ref="BF118:BF181" si="5">IF(N118="snížená",J118,0)</f>
        <v>0</v>
      </c>
      <c r="BG118" s="185">
        <f t="shared" ref="BG118:BG181" si="6">IF(N118="zákl. přenesená",J118,0)</f>
        <v>0</v>
      </c>
      <c r="BH118" s="185">
        <f t="shared" ref="BH118:BH181" si="7">IF(N118="sníž. přenesená",J118,0)</f>
        <v>0</v>
      </c>
      <c r="BI118" s="185">
        <f t="shared" ref="BI118:BI181" si="8">IF(N118="nulová",J118,0)</f>
        <v>0</v>
      </c>
      <c r="BJ118" s="14" t="s">
        <v>84</v>
      </c>
      <c r="BK118" s="185">
        <f t="shared" ref="BK118:BK181" si="9">ROUND(I118*H118,2)</f>
        <v>0</v>
      </c>
      <c r="BL118" s="14" t="s">
        <v>84</v>
      </c>
      <c r="BM118" s="184" t="s">
        <v>1412</v>
      </c>
    </row>
    <row r="119" spans="1:65" s="2" customFormat="1" ht="24.2" customHeight="1">
      <c r="A119" s="31"/>
      <c r="B119" s="32"/>
      <c r="C119" s="172" t="s">
        <v>1109</v>
      </c>
      <c r="D119" s="172" t="s">
        <v>163</v>
      </c>
      <c r="E119" s="173" t="s">
        <v>1413</v>
      </c>
      <c r="F119" s="174" t="s">
        <v>1414</v>
      </c>
      <c r="G119" s="175" t="s">
        <v>166</v>
      </c>
      <c r="H119" s="176">
        <v>1</v>
      </c>
      <c r="I119" s="177"/>
      <c r="J119" s="178">
        <f t="shared" si="0"/>
        <v>0</v>
      </c>
      <c r="K119" s="174" t="s">
        <v>167</v>
      </c>
      <c r="L119" s="179"/>
      <c r="M119" s="180" t="s">
        <v>1</v>
      </c>
      <c r="N119" s="181" t="s">
        <v>42</v>
      </c>
      <c r="O119" s="68"/>
      <c r="P119" s="182">
        <f t="shared" si="1"/>
        <v>0</v>
      </c>
      <c r="Q119" s="182">
        <v>0</v>
      </c>
      <c r="R119" s="182">
        <f t="shared" si="2"/>
        <v>0</v>
      </c>
      <c r="S119" s="182">
        <v>0</v>
      </c>
      <c r="T119" s="183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84" t="s">
        <v>86</v>
      </c>
      <c r="AT119" s="184" t="s">
        <v>163</v>
      </c>
      <c r="AU119" s="184" t="s">
        <v>77</v>
      </c>
      <c r="AY119" s="14" t="s">
        <v>168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14" t="s">
        <v>84</v>
      </c>
      <c r="BK119" s="185">
        <f t="shared" si="9"/>
        <v>0</v>
      </c>
      <c r="BL119" s="14" t="s">
        <v>84</v>
      </c>
      <c r="BM119" s="184" t="s">
        <v>1415</v>
      </c>
    </row>
    <row r="120" spans="1:65" s="2" customFormat="1" ht="14.45" customHeight="1">
      <c r="A120" s="31"/>
      <c r="B120" s="32"/>
      <c r="C120" s="172" t="s">
        <v>795</v>
      </c>
      <c r="D120" s="172" t="s">
        <v>163</v>
      </c>
      <c r="E120" s="173" t="s">
        <v>1416</v>
      </c>
      <c r="F120" s="174" t="s">
        <v>1417</v>
      </c>
      <c r="G120" s="175" t="s">
        <v>212</v>
      </c>
      <c r="H120" s="176">
        <v>260</v>
      </c>
      <c r="I120" s="177"/>
      <c r="J120" s="178">
        <f t="shared" si="0"/>
        <v>0</v>
      </c>
      <c r="K120" s="174" t="s">
        <v>1</v>
      </c>
      <c r="L120" s="179"/>
      <c r="M120" s="180" t="s">
        <v>1</v>
      </c>
      <c r="N120" s="181" t="s">
        <v>42</v>
      </c>
      <c r="O120" s="68"/>
      <c r="P120" s="182">
        <f t="shared" si="1"/>
        <v>0</v>
      </c>
      <c r="Q120" s="182">
        <v>4.4999999999999997E-3</v>
      </c>
      <c r="R120" s="182">
        <f t="shared" si="2"/>
        <v>1.17</v>
      </c>
      <c r="S120" s="182">
        <v>0</v>
      </c>
      <c r="T120" s="183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84" t="s">
        <v>86</v>
      </c>
      <c r="AT120" s="184" t="s">
        <v>163</v>
      </c>
      <c r="AU120" s="184" t="s">
        <v>77</v>
      </c>
      <c r="AY120" s="14" t="s">
        <v>168</v>
      </c>
      <c r="BE120" s="185">
        <f t="shared" si="4"/>
        <v>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14" t="s">
        <v>84</v>
      </c>
      <c r="BK120" s="185">
        <f t="shared" si="9"/>
        <v>0</v>
      </c>
      <c r="BL120" s="14" t="s">
        <v>84</v>
      </c>
      <c r="BM120" s="184" t="s">
        <v>1418</v>
      </c>
    </row>
    <row r="121" spans="1:65" s="2" customFormat="1" ht="37.9" customHeight="1">
      <c r="A121" s="31"/>
      <c r="B121" s="32"/>
      <c r="C121" s="172" t="s">
        <v>1138</v>
      </c>
      <c r="D121" s="172" t="s">
        <v>163</v>
      </c>
      <c r="E121" s="173" t="s">
        <v>1419</v>
      </c>
      <c r="F121" s="174" t="s">
        <v>1420</v>
      </c>
      <c r="G121" s="175" t="s">
        <v>166</v>
      </c>
      <c r="H121" s="176">
        <v>15</v>
      </c>
      <c r="I121" s="177"/>
      <c r="J121" s="178">
        <f t="shared" si="0"/>
        <v>0</v>
      </c>
      <c r="K121" s="174" t="s">
        <v>1</v>
      </c>
      <c r="L121" s="179"/>
      <c r="M121" s="180" t="s">
        <v>1</v>
      </c>
      <c r="N121" s="181" t="s">
        <v>42</v>
      </c>
      <c r="O121" s="68"/>
      <c r="P121" s="182">
        <f t="shared" si="1"/>
        <v>0</v>
      </c>
      <c r="Q121" s="182">
        <v>0</v>
      </c>
      <c r="R121" s="182">
        <f t="shared" si="2"/>
        <v>0</v>
      </c>
      <c r="S121" s="182">
        <v>0</v>
      </c>
      <c r="T121" s="183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4" t="s">
        <v>193</v>
      </c>
      <c r="AT121" s="184" t="s">
        <v>163</v>
      </c>
      <c r="AU121" s="184" t="s">
        <v>77</v>
      </c>
      <c r="AY121" s="14" t="s">
        <v>168</v>
      </c>
      <c r="BE121" s="185">
        <f t="shared" si="4"/>
        <v>0</v>
      </c>
      <c r="BF121" s="185">
        <f t="shared" si="5"/>
        <v>0</v>
      </c>
      <c r="BG121" s="185">
        <f t="shared" si="6"/>
        <v>0</v>
      </c>
      <c r="BH121" s="185">
        <f t="shared" si="7"/>
        <v>0</v>
      </c>
      <c r="BI121" s="185">
        <f t="shared" si="8"/>
        <v>0</v>
      </c>
      <c r="BJ121" s="14" t="s">
        <v>84</v>
      </c>
      <c r="BK121" s="185">
        <f t="shared" si="9"/>
        <v>0</v>
      </c>
      <c r="BL121" s="14" t="s">
        <v>176</v>
      </c>
      <c r="BM121" s="184" t="s">
        <v>1421</v>
      </c>
    </row>
    <row r="122" spans="1:65" s="2" customFormat="1" ht="24.2" customHeight="1">
      <c r="A122" s="31"/>
      <c r="B122" s="32"/>
      <c r="C122" s="172" t="s">
        <v>1142</v>
      </c>
      <c r="D122" s="172" t="s">
        <v>163</v>
      </c>
      <c r="E122" s="173" t="s">
        <v>1422</v>
      </c>
      <c r="F122" s="174" t="s">
        <v>1423</v>
      </c>
      <c r="G122" s="175" t="s">
        <v>166</v>
      </c>
      <c r="H122" s="176">
        <v>15</v>
      </c>
      <c r="I122" s="177"/>
      <c r="J122" s="178">
        <f t="shared" si="0"/>
        <v>0</v>
      </c>
      <c r="K122" s="174" t="s">
        <v>1</v>
      </c>
      <c r="L122" s="179"/>
      <c r="M122" s="180" t="s">
        <v>1</v>
      </c>
      <c r="N122" s="181" t="s">
        <v>42</v>
      </c>
      <c r="O122" s="68"/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4" t="s">
        <v>193</v>
      </c>
      <c r="AT122" s="184" t="s">
        <v>163</v>
      </c>
      <c r="AU122" s="184" t="s">
        <v>77</v>
      </c>
      <c r="AY122" s="14" t="s">
        <v>168</v>
      </c>
      <c r="BE122" s="185">
        <f t="shared" si="4"/>
        <v>0</v>
      </c>
      <c r="BF122" s="185">
        <f t="shared" si="5"/>
        <v>0</v>
      </c>
      <c r="BG122" s="185">
        <f t="shared" si="6"/>
        <v>0</v>
      </c>
      <c r="BH122" s="185">
        <f t="shared" si="7"/>
        <v>0</v>
      </c>
      <c r="BI122" s="185">
        <f t="shared" si="8"/>
        <v>0</v>
      </c>
      <c r="BJ122" s="14" t="s">
        <v>84</v>
      </c>
      <c r="BK122" s="185">
        <f t="shared" si="9"/>
        <v>0</v>
      </c>
      <c r="BL122" s="14" t="s">
        <v>176</v>
      </c>
      <c r="BM122" s="184" t="s">
        <v>1424</v>
      </c>
    </row>
    <row r="123" spans="1:65" s="2" customFormat="1" ht="37.9" customHeight="1">
      <c r="A123" s="31"/>
      <c r="B123" s="32"/>
      <c r="C123" s="172" t="s">
        <v>1146</v>
      </c>
      <c r="D123" s="172" t="s">
        <v>163</v>
      </c>
      <c r="E123" s="173" t="s">
        <v>1425</v>
      </c>
      <c r="F123" s="174" t="s">
        <v>1426</v>
      </c>
      <c r="G123" s="175" t="s">
        <v>166</v>
      </c>
      <c r="H123" s="176">
        <v>15</v>
      </c>
      <c r="I123" s="177"/>
      <c r="J123" s="178">
        <f t="shared" si="0"/>
        <v>0</v>
      </c>
      <c r="K123" s="174" t="s">
        <v>1</v>
      </c>
      <c r="L123" s="179"/>
      <c r="M123" s="180" t="s">
        <v>1</v>
      </c>
      <c r="N123" s="181" t="s">
        <v>42</v>
      </c>
      <c r="O123" s="68"/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193</v>
      </c>
      <c r="AT123" s="184" t="s">
        <v>163</v>
      </c>
      <c r="AU123" s="184" t="s">
        <v>77</v>
      </c>
      <c r="AY123" s="14" t="s">
        <v>168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14" t="s">
        <v>84</v>
      </c>
      <c r="BK123" s="185">
        <f t="shared" si="9"/>
        <v>0</v>
      </c>
      <c r="BL123" s="14" t="s">
        <v>176</v>
      </c>
      <c r="BM123" s="184" t="s">
        <v>1427</v>
      </c>
    </row>
    <row r="124" spans="1:65" s="2" customFormat="1" ht="24.2" customHeight="1">
      <c r="A124" s="31"/>
      <c r="B124" s="32"/>
      <c r="C124" s="172" t="s">
        <v>1150</v>
      </c>
      <c r="D124" s="172" t="s">
        <v>163</v>
      </c>
      <c r="E124" s="173" t="s">
        <v>1428</v>
      </c>
      <c r="F124" s="174" t="s">
        <v>1429</v>
      </c>
      <c r="G124" s="175" t="s">
        <v>166</v>
      </c>
      <c r="H124" s="176">
        <v>5</v>
      </c>
      <c r="I124" s="177"/>
      <c r="J124" s="178">
        <f t="shared" si="0"/>
        <v>0</v>
      </c>
      <c r="K124" s="174" t="s">
        <v>1</v>
      </c>
      <c r="L124" s="179"/>
      <c r="M124" s="180" t="s">
        <v>1</v>
      </c>
      <c r="N124" s="181" t="s">
        <v>42</v>
      </c>
      <c r="O124" s="68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193</v>
      </c>
      <c r="AT124" s="184" t="s">
        <v>163</v>
      </c>
      <c r="AU124" s="184" t="s">
        <v>77</v>
      </c>
      <c r="AY124" s="14" t="s">
        <v>168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4" t="s">
        <v>84</v>
      </c>
      <c r="BK124" s="185">
        <f t="shared" si="9"/>
        <v>0</v>
      </c>
      <c r="BL124" s="14" t="s">
        <v>176</v>
      </c>
      <c r="BM124" s="184" t="s">
        <v>1430</v>
      </c>
    </row>
    <row r="125" spans="1:65" s="2" customFormat="1" ht="24.2" customHeight="1">
      <c r="A125" s="31"/>
      <c r="B125" s="32"/>
      <c r="C125" s="172" t="s">
        <v>1155</v>
      </c>
      <c r="D125" s="172" t="s">
        <v>163</v>
      </c>
      <c r="E125" s="173" t="s">
        <v>1431</v>
      </c>
      <c r="F125" s="174" t="s">
        <v>1432</v>
      </c>
      <c r="G125" s="175" t="s">
        <v>166</v>
      </c>
      <c r="H125" s="176">
        <v>15</v>
      </c>
      <c r="I125" s="177"/>
      <c r="J125" s="178">
        <f t="shared" si="0"/>
        <v>0</v>
      </c>
      <c r="K125" s="174" t="s">
        <v>167</v>
      </c>
      <c r="L125" s="179"/>
      <c r="M125" s="180" t="s">
        <v>1</v>
      </c>
      <c r="N125" s="181" t="s">
        <v>42</v>
      </c>
      <c r="O125" s="68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193</v>
      </c>
      <c r="AT125" s="184" t="s">
        <v>163</v>
      </c>
      <c r="AU125" s="184" t="s">
        <v>77</v>
      </c>
      <c r="AY125" s="14" t="s">
        <v>168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4" t="s">
        <v>84</v>
      </c>
      <c r="BK125" s="185">
        <f t="shared" si="9"/>
        <v>0</v>
      </c>
      <c r="BL125" s="14" t="s">
        <v>176</v>
      </c>
      <c r="BM125" s="184" t="s">
        <v>1433</v>
      </c>
    </row>
    <row r="126" spans="1:65" s="2" customFormat="1" ht="24.2" customHeight="1">
      <c r="A126" s="31"/>
      <c r="B126" s="32"/>
      <c r="C126" s="172" t="s">
        <v>1159</v>
      </c>
      <c r="D126" s="172" t="s">
        <v>163</v>
      </c>
      <c r="E126" s="173" t="s">
        <v>1434</v>
      </c>
      <c r="F126" s="174" t="s">
        <v>1435</v>
      </c>
      <c r="G126" s="175" t="s">
        <v>166</v>
      </c>
      <c r="H126" s="176">
        <v>5</v>
      </c>
      <c r="I126" s="177"/>
      <c r="J126" s="178">
        <f t="shared" si="0"/>
        <v>0</v>
      </c>
      <c r="K126" s="174" t="s">
        <v>1</v>
      </c>
      <c r="L126" s="179"/>
      <c r="M126" s="180" t="s">
        <v>1</v>
      </c>
      <c r="N126" s="181" t="s">
        <v>42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193</v>
      </c>
      <c r="AT126" s="184" t="s">
        <v>163</v>
      </c>
      <c r="AU126" s="184" t="s">
        <v>77</v>
      </c>
      <c r="AY126" s="14" t="s">
        <v>168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84</v>
      </c>
      <c r="BK126" s="185">
        <f t="shared" si="9"/>
        <v>0</v>
      </c>
      <c r="BL126" s="14" t="s">
        <v>176</v>
      </c>
      <c r="BM126" s="184" t="s">
        <v>1436</v>
      </c>
    </row>
    <row r="127" spans="1:65" s="2" customFormat="1" ht="37.9" customHeight="1">
      <c r="A127" s="31"/>
      <c r="B127" s="32"/>
      <c r="C127" s="172" t="s">
        <v>1164</v>
      </c>
      <c r="D127" s="172" t="s">
        <v>163</v>
      </c>
      <c r="E127" s="173" t="s">
        <v>1437</v>
      </c>
      <c r="F127" s="174" t="s">
        <v>1438</v>
      </c>
      <c r="G127" s="175" t="s">
        <v>166</v>
      </c>
      <c r="H127" s="176">
        <v>6</v>
      </c>
      <c r="I127" s="177"/>
      <c r="J127" s="178">
        <f t="shared" si="0"/>
        <v>0</v>
      </c>
      <c r="K127" s="174" t="s">
        <v>1</v>
      </c>
      <c r="L127" s="179"/>
      <c r="M127" s="180" t="s">
        <v>1</v>
      </c>
      <c r="N127" s="181" t="s">
        <v>42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193</v>
      </c>
      <c r="AT127" s="184" t="s">
        <v>163</v>
      </c>
      <c r="AU127" s="184" t="s">
        <v>77</v>
      </c>
      <c r="AY127" s="14" t="s">
        <v>168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84</v>
      </c>
      <c r="BK127" s="185">
        <f t="shared" si="9"/>
        <v>0</v>
      </c>
      <c r="BL127" s="14" t="s">
        <v>176</v>
      </c>
      <c r="BM127" s="184" t="s">
        <v>1439</v>
      </c>
    </row>
    <row r="128" spans="1:65" s="2" customFormat="1" ht="24.2" customHeight="1">
      <c r="A128" s="31"/>
      <c r="B128" s="32"/>
      <c r="C128" s="172" t="s">
        <v>1129</v>
      </c>
      <c r="D128" s="172" t="s">
        <v>163</v>
      </c>
      <c r="E128" s="173" t="s">
        <v>1440</v>
      </c>
      <c r="F128" s="174" t="s">
        <v>1441</v>
      </c>
      <c r="G128" s="175" t="s">
        <v>166</v>
      </c>
      <c r="H128" s="176">
        <v>5</v>
      </c>
      <c r="I128" s="177"/>
      <c r="J128" s="178">
        <f t="shared" si="0"/>
        <v>0</v>
      </c>
      <c r="K128" s="174" t="s">
        <v>167</v>
      </c>
      <c r="L128" s="179"/>
      <c r="M128" s="180" t="s">
        <v>1</v>
      </c>
      <c r="N128" s="181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193</v>
      </c>
      <c r="AT128" s="184" t="s">
        <v>163</v>
      </c>
      <c r="AU128" s="184" t="s">
        <v>77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176</v>
      </c>
      <c r="BM128" s="184" t="s">
        <v>1442</v>
      </c>
    </row>
    <row r="129" spans="1:65" s="2" customFormat="1" ht="24.2" customHeight="1">
      <c r="A129" s="31"/>
      <c r="B129" s="32"/>
      <c r="C129" s="172" t="s">
        <v>1134</v>
      </c>
      <c r="D129" s="172" t="s">
        <v>163</v>
      </c>
      <c r="E129" s="173" t="s">
        <v>1443</v>
      </c>
      <c r="F129" s="174" t="s">
        <v>1444</v>
      </c>
      <c r="G129" s="175" t="s">
        <v>166</v>
      </c>
      <c r="H129" s="176">
        <v>5</v>
      </c>
      <c r="I129" s="177"/>
      <c r="J129" s="178">
        <f t="shared" si="0"/>
        <v>0</v>
      </c>
      <c r="K129" s="174" t="s">
        <v>167</v>
      </c>
      <c r="L129" s="179"/>
      <c r="M129" s="180" t="s">
        <v>1</v>
      </c>
      <c r="N129" s="181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193</v>
      </c>
      <c r="AT129" s="184" t="s">
        <v>163</v>
      </c>
      <c r="AU129" s="184" t="s">
        <v>77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176</v>
      </c>
      <c r="BM129" s="184" t="s">
        <v>1445</v>
      </c>
    </row>
    <row r="130" spans="1:65" s="2" customFormat="1" ht="24.2" customHeight="1">
      <c r="A130" s="31"/>
      <c r="B130" s="32"/>
      <c r="C130" s="172" t="s">
        <v>871</v>
      </c>
      <c r="D130" s="172" t="s">
        <v>163</v>
      </c>
      <c r="E130" s="173" t="s">
        <v>1446</v>
      </c>
      <c r="F130" s="174" t="s">
        <v>1447</v>
      </c>
      <c r="G130" s="175" t="s">
        <v>166</v>
      </c>
      <c r="H130" s="176">
        <v>2</v>
      </c>
      <c r="I130" s="177"/>
      <c r="J130" s="178">
        <f t="shared" si="0"/>
        <v>0</v>
      </c>
      <c r="K130" s="174" t="s">
        <v>167</v>
      </c>
      <c r="L130" s="179"/>
      <c r="M130" s="180" t="s">
        <v>1</v>
      </c>
      <c r="N130" s="181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213</v>
      </c>
      <c r="AT130" s="184" t="s">
        <v>163</v>
      </c>
      <c r="AU130" s="184" t="s">
        <v>77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213</v>
      </c>
      <c r="BM130" s="184" t="s">
        <v>1448</v>
      </c>
    </row>
    <row r="131" spans="1:65" s="2" customFormat="1" ht="24.2" customHeight="1">
      <c r="A131" s="31"/>
      <c r="B131" s="32"/>
      <c r="C131" s="172" t="s">
        <v>875</v>
      </c>
      <c r="D131" s="172" t="s">
        <v>163</v>
      </c>
      <c r="E131" s="173" t="s">
        <v>279</v>
      </c>
      <c r="F131" s="174" t="s">
        <v>280</v>
      </c>
      <c r="G131" s="175" t="s">
        <v>166</v>
      </c>
      <c r="H131" s="176">
        <v>2</v>
      </c>
      <c r="I131" s="177"/>
      <c r="J131" s="178">
        <f t="shared" si="0"/>
        <v>0</v>
      </c>
      <c r="K131" s="174" t="s">
        <v>167</v>
      </c>
      <c r="L131" s="179"/>
      <c r="M131" s="180" t="s">
        <v>1</v>
      </c>
      <c r="N131" s="181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213</v>
      </c>
      <c r="AT131" s="184" t="s">
        <v>163</v>
      </c>
      <c r="AU131" s="184" t="s">
        <v>77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213</v>
      </c>
      <c r="BM131" s="184" t="s">
        <v>1449</v>
      </c>
    </row>
    <row r="132" spans="1:65" s="2" customFormat="1" ht="24.2" customHeight="1">
      <c r="A132" s="31"/>
      <c r="B132" s="32"/>
      <c r="C132" s="172" t="s">
        <v>879</v>
      </c>
      <c r="D132" s="172" t="s">
        <v>163</v>
      </c>
      <c r="E132" s="173" t="s">
        <v>283</v>
      </c>
      <c r="F132" s="174" t="s">
        <v>284</v>
      </c>
      <c r="G132" s="175" t="s">
        <v>166</v>
      </c>
      <c r="H132" s="176">
        <v>2</v>
      </c>
      <c r="I132" s="177"/>
      <c r="J132" s="178">
        <f t="shared" si="0"/>
        <v>0</v>
      </c>
      <c r="K132" s="174" t="s">
        <v>167</v>
      </c>
      <c r="L132" s="179"/>
      <c r="M132" s="180" t="s">
        <v>1</v>
      </c>
      <c r="N132" s="181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213</v>
      </c>
      <c r="AT132" s="184" t="s">
        <v>163</v>
      </c>
      <c r="AU132" s="184" t="s">
        <v>77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213</v>
      </c>
      <c r="BM132" s="184" t="s">
        <v>1450</v>
      </c>
    </row>
    <row r="133" spans="1:65" s="2" customFormat="1" ht="24.2" customHeight="1">
      <c r="A133" s="31"/>
      <c r="B133" s="32"/>
      <c r="C133" s="172" t="s">
        <v>883</v>
      </c>
      <c r="D133" s="172" t="s">
        <v>163</v>
      </c>
      <c r="E133" s="173" t="s">
        <v>1451</v>
      </c>
      <c r="F133" s="174" t="s">
        <v>1452</v>
      </c>
      <c r="G133" s="175" t="s">
        <v>166</v>
      </c>
      <c r="H133" s="176">
        <v>1</v>
      </c>
      <c r="I133" s="177"/>
      <c r="J133" s="178">
        <f t="shared" si="0"/>
        <v>0</v>
      </c>
      <c r="K133" s="174" t="s">
        <v>167</v>
      </c>
      <c r="L133" s="179"/>
      <c r="M133" s="180" t="s">
        <v>1</v>
      </c>
      <c r="N133" s="181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213</v>
      </c>
      <c r="AT133" s="184" t="s">
        <v>163</v>
      </c>
      <c r="AU133" s="184" t="s">
        <v>77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213</v>
      </c>
      <c r="BM133" s="184" t="s">
        <v>1453</v>
      </c>
    </row>
    <row r="134" spans="1:65" s="2" customFormat="1" ht="37.9" customHeight="1">
      <c r="A134" s="31"/>
      <c r="B134" s="32"/>
      <c r="C134" s="172" t="s">
        <v>891</v>
      </c>
      <c r="D134" s="172" t="s">
        <v>163</v>
      </c>
      <c r="E134" s="173" t="s">
        <v>1454</v>
      </c>
      <c r="F134" s="174" t="s">
        <v>1455</v>
      </c>
      <c r="G134" s="175" t="s">
        <v>166</v>
      </c>
      <c r="H134" s="176">
        <v>15</v>
      </c>
      <c r="I134" s="177"/>
      <c r="J134" s="178">
        <f t="shared" si="0"/>
        <v>0</v>
      </c>
      <c r="K134" s="174" t="s">
        <v>167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213</v>
      </c>
      <c r="AT134" s="184" t="s">
        <v>163</v>
      </c>
      <c r="AU134" s="184" t="s">
        <v>77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213</v>
      </c>
      <c r="BM134" s="184" t="s">
        <v>1456</v>
      </c>
    </row>
    <row r="135" spans="1:65" s="2" customFormat="1" ht="37.9" customHeight="1">
      <c r="A135" s="31"/>
      <c r="B135" s="32"/>
      <c r="C135" s="172" t="s">
        <v>895</v>
      </c>
      <c r="D135" s="172" t="s">
        <v>163</v>
      </c>
      <c r="E135" s="173" t="s">
        <v>1457</v>
      </c>
      <c r="F135" s="174" t="s">
        <v>1458</v>
      </c>
      <c r="G135" s="175" t="s">
        <v>166</v>
      </c>
      <c r="H135" s="176">
        <v>15</v>
      </c>
      <c r="I135" s="177"/>
      <c r="J135" s="178">
        <f t="shared" si="0"/>
        <v>0</v>
      </c>
      <c r="K135" s="174" t="s">
        <v>167</v>
      </c>
      <c r="L135" s="179"/>
      <c r="M135" s="180" t="s">
        <v>1</v>
      </c>
      <c r="N135" s="181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213</v>
      </c>
      <c r="AT135" s="184" t="s">
        <v>163</v>
      </c>
      <c r="AU135" s="184" t="s">
        <v>77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213</v>
      </c>
      <c r="BM135" s="184" t="s">
        <v>1459</v>
      </c>
    </row>
    <row r="136" spans="1:65" s="2" customFormat="1" ht="24.2" customHeight="1">
      <c r="A136" s="31"/>
      <c r="B136" s="32"/>
      <c r="C136" s="172" t="s">
        <v>899</v>
      </c>
      <c r="D136" s="172" t="s">
        <v>163</v>
      </c>
      <c r="E136" s="173" t="s">
        <v>1460</v>
      </c>
      <c r="F136" s="174" t="s">
        <v>1461</v>
      </c>
      <c r="G136" s="175" t="s">
        <v>166</v>
      </c>
      <c r="H136" s="176">
        <v>1</v>
      </c>
      <c r="I136" s="177"/>
      <c r="J136" s="178">
        <f t="shared" si="0"/>
        <v>0</v>
      </c>
      <c r="K136" s="174" t="s">
        <v>1</v>
      </c>
      <c r="L136" s="179"/>
      <c r="M136" s="180" t="s">
        <v>1</v>
      </c>
      <c r="N136" s="181" t="s">
        <v>42</v>
      </c>
      <c r="O136" s="68"/>
      <c r="P136" s="182">
        <f t="shared" si="1"/>
        <v>0</v>
      </c>
      <c r="Q136" s="182">
        <v>0</v>
      </c>
      <c r="R136" s="182">
        <f t="shared" si="2"/>
        <v>0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213</v>
      </c>
      <c r="AT136" s="184" t="s">
        <v>163</v>
      </c>
      <c r="AU136" s="184" t="s">
        <v>77</v>
      </c>
      <c r="AY136" s="14" t="s">
        <v>168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84</v>
      </c>
      <c r="BK136" s="185">
        <f t="shared" si="9"/>
        <v>0</v>
      </c>
      <c r="BL136" s="14" t="s">
        <v>213</v>
      </c>
      <c r="BM136" s="184" t="s">
        <v>1462</v>
      </c>
    </row>
    <row r="137" spans="1:65" s="2" customFormat="1" ht="24.2" customHeight="1">
      <c r="A137" s="31"/>
      <c r="B137" s="32"/>
      <c r="C137" s="172" t="s">
        <v>1463</v>
      </c>
      <c r="D137" s="172" t="s">
        <v>163</v>
      </c>
      <c r="E137" s="173" t="s">
        <v>1464</v>
      </c>
      <c r="F137" s="174" t="s">
        <v>1465</v>
      </c>
      <c r="G137" s="175" t="s">
        <v>166</v>
      </c>
      <c r="H137" s="176">
        <v>1</v>
      </c>
      <c r="I137" s="177"/>
      <c r="J137" s="178">
        <f t="shared" si="0"/>
        <v>0</v>
      </c>
      <c r="K137" s="174" t="s">
        <v>167</v>
      </c>
      <c r="L137" s="179"/>
      <c r="M137" s="180" t="s">
        <v>1</v>
      </c>
      <c r="N137" s="181" t="s">
        <v>42</v>
      </c>
      <c r="O137" s="68"/>
      <c r="P137" s="182">
        <f t="shared" si="1"/>
        <v>0</v>
      </c>
      <c r="Q137" s="182">
        <v>0</v>
      </c>
      <c r="R137" s="182">
        <f t="shared" si="2"/>
        <v>0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213</v>
      </c>
      <c r="AT137" s="184" t="s">
        <v>163</v>
      </c>
      <c r="AU137" s="184" t="s">
        <v>77</v>
      </c>
      <c r="AY137" s="14" t="s">
        <v>168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84</v>
      </c>
      <c r="BK137" s="185">
        <f t="shared" si="9"/>
        <v>0</v>
      </c>
      <c r="BL137" s="14" t="s">
        <v>213</v>
      </c>
      <c r="BM137" s="184" t="s">
        <v>1466</v>
      </c>
    </row>
    <row r="138" spans="1:65" s="2" customFormat="1" ht="37.9" customHeight="1">
      <c r="A138" s="31"/>
      <c r="B138" s="32"/>
      <c r="C138" s="172" t="s">
        <v>903</v>
      </c>
      <c r="D138" s="172" t="s">
        <v>163</v>
      </c>
      <c r="E138" s="173" t="s">
        <v>1467</v>
      </c>
      <c r="F138" s="174" t="s">
        <v>1468</v>
      </c>
      <c r="G138" s="175" t="s">
        <v>166</v>
      </c>
      <c r="H138" s="176">
        <v>1</v>
      </c>
      <c r="I138" s="177"/>
      <c r="J138" s="178">
        <f t="shared" si="0"/>
        <v>0</v>
      </c>
      <c r="K138" s="174" t="s">
        <v>1</v>
      </c>
      <c r="L138" s="179"/>
      <c r="M138" s="180" t="s">
        <v>1</v>
      </c>
      <c r="N138" s="181" t="s">
        <v>42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213</v>
      </c>
      <c r="AT138" s="184" t="s">
        <v>163</v>
      </c>
      <c r="AU138" s="184" t="s">
        <v>77</v>
      </c>
      <c r="AY138" s="14" t="s">
        <v>168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84</v>
      </c>
      <c r="BK138" s="185">
        <f t="shared" si="9"/>
        <v>0</v>
      </c>
      <c r="BL138" s="14" t="s">
        <v>213</v>
      </c>
      <c r="BM138" s="184" t="s">
        <v>1469</v>
      </c>
    </row>
    <row r="139" spans="1:65" s="2" customFormat="1" ht="24.2" customHeight="1">
      <c r="A139" s="31"/>
      <c r="B139" s="32"/>
      <c r="C139" s="172" t="s">
        <v>907</v>
      </c>
      <c r="D139" s="172" t="s">
        <v>163</v>
      </c>
      <c r="E139" s="173" t="s">
        <v>1470</v>
      </c>
      <c r="F139" s="174" t="s">
        <v>1471</v>
      </c>
      <c r="G139" s="175" t="s">
        <v>166</v>
      </c>
      <c r="H139" s="176">
        <v>1</v>
      </c>
      <c r="I139" s="177"/>
      <c r="J139" s="178">
        <f t="shared" si="0"/>
        <v>0</v>
      </c>
      <c r="K139" s="174" t="s">
        <v>1</v>
      </c>
      <c r="L139" s="179"/>
      <c r="M139" s="180" t="s">
        <v>1</v>
      </c>
      <c r="N139" s="181" t="s">
        <v>42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213</v>
      </c>
      <c r="AT139" s="184" t="s">
        <v>163</v>
      </c>
      <c r="AU139" s="184" t="s">
        <v>77</v>
      </c>
      <c r="AY139" s="14" t="s">
        <v>168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84</v>
      </c>
      <c r="BK139" s="185">
        <f t="shared" si="9"/>
        <v>0</v>
      </c>
      <c r="BL139" s="14" t="s">
        <v>213</v>
      </c>
      <c r="BM139" s="184" t="s">
        <v>1472</v>
      </c>
    </row>
    <row r="140" spans="1:65" s="2" customFormat="1" ht="24.2" customHeight="1">
      <c r="A140" s="31"/>
      <c r="B140" s="32"/>
      <c r="C140" s="172" t="s">
        <v>911</v>
      </c>
      <c r="D140" s="172" t="s">
        <v>163</v>
      </c>
      <c r="E140" s="173" t="s">
        <v>1473</v>
      </c>
      <c r="F140" s="174" t="s">
        <v>1474</v>
      </c>
      <c r="G140" s="175" t="s">
        <v>166</v>
      </c>
      <c r="H140" s="176">
        <v>15</v>
      </c>
      <c r="I140" s="177"/>
      <c r="J140" s="178">
        <f t="shared" si="0"/>
        <v>0</v>
      </c>
      <c r="K140" s="174" t="s">
        <v>167</v>
      </c>
      <c r="L140" s="179"/>
      <c r="M140" s="180" t="s">
        <v>1</v>
      </c>
      <c r="N140" s="181" t="s">
        <v>42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213</v>
      </c>
      <c r="AT140" s="184" t="s">
        <v>163</v>
      </c>
      <c r="AU140" s="184" t="s">
        <v>77</v>
      </c>
      <c r="AY140" s="14" t="s">
        <v>168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84</v>
      </c>
      <c r="BK140" s="185">
        <f t="shared" si="9"/>
        <v>0</v>
      </c>
      <c r="BL140" s="14" t="s">
        <v>213</v>
      </c>
      <c r="BM140" s="184" t="s">
        <v>1475</v>
      </c>
    </row>
    <row r="141" spans="1:65" s="2" customFormat="1" ht="24.2" customHeight="1">
      <c r="A141" s="31"/>
      <c r="B141" s="32"/>
      <c r="C141" s="172" t="s">
        <v>915</v>
      </c>
      <c r="D141" s="172" t="s">
        <v>163</v>
      </c>
      <c r="E141" s="173" t="s">
        <v>1476</v>
      </c>
      <c r="F141" s="174" t="s">
        <v>1477</v>
      </c>
      <c r="G141" s="175" t="s">
        <v>166</v>
      </c>
      <c r="H141" s="176">
        <v>9</v>
      </c>
      <c r="I141" s="177"/>
      <c r="J141" s="178">
        <f t="shared" si="0"/>
        <v>0</v>
      </c>
      <c r="K141" s="174" t="s">
        <v>167</v>
      </c>
      <c r="L141" s="179"/>
      <c r="M141" s="180" t="s">
        <v>1</v>
      </c>
      <c r="N141" s="181" t="s">
        <v>42</v>
      </c>
      <c r="O141" s="68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590</v>
      </c>
      <c r="AT141" s="184" t="s">
        <v>163</v>
      </c>
      <c r="AU141" s="184" t="s">
        <v>77</v>
      </c>
      <c r="AY141" s="14" t="s">
        <v>168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84</v>
      </c>
      <c r="BK141" s="185">
        <f t="shared" si="9"/>
        <v>0</v>
      </c>
      <c r="BL141" s="14" t="s">
        <v>417</v>
      </c>
      <c r="BM141" s="184" t="s">
        <v>1478</v>
      </c>
    </row>
    <row r="142" spans="1:65" s="2" customFormat="1" ht="37.9" customHeight="1">
      <c r="A142" s="31"/>
      <c r="B142" s="32"/>
      <c r="C142" s="186" t="s">
        <v>919</v>
      </c>
      <c r="D142" s="186" t="s">
        <v>597</v>
      </c>
      <c r="E142" s="187" t="s">
        <v>1479</v>
      </c>
      <c r="F142" s="188" t="s">
        <v>1480</v>
      </c>
      <c r="G142" s="189" t="s">
        <v>212</v>
      </c>
      <c r="H142" s="190">
        <v>260</v>
      </c>
      <c r="I142" s="191"/>
      <c r="J142" s="192">
        <f t="shared" si="0"/>
        <v>0</v>
      </c>
      <c r="K142" s="188" t="s">
        <v>167</v>
      </c>
      <c r="L142" s="36"/>
      <c r="M142" s="193" t="s">
        <v>1</v>
      </c>
      <c r="N142" s="194" t="s">
        <v>42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585</v>
      </c>
      <c r="AT142" s="184" t="s">
        <v>597</v>
      </c>
      <c r="AU142" s="184" t="s">
        <v>77</v>
      </c>
      <c r="AY142" s="14" t="s">
        <v>168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84</v>
      </c>
      <c r="BK142" s="185">
        <f t="shared" si="9"/>
        <v>0</v>
      </c>
      <c r="BL142" s="14" t="s">
        <v>585</v>
      </c>
      <c r="BM142" s="184" t="s">
        <v>1481</v>
      </c>
    </row>
    <row r="143" spans="1:65" s="2" customFormat="1" ht="24.2" customHeight="1">
      <c r="A143" s="31"/>
      <c r="B143" s="32"/>
      <c r="C143" s="186" t="s">
        <v>923</v>
      </c>
      <c r="D143" s="186" t="s">
        <v>597</v>
      </c>
      <c r="E143" s="187" t="s">
        <v>1482</v>
      </c>
      <c r="F143" s="188" t="s">
        <v>1483</v>
      </c>
      <c r="G143" s="189" t="s">
        <v>166</v>
      </c>
      <c r="H143" s="190">
        <v>9</v>
      </c>
      <c r="I143" s="191"/>
      <c r="J143" s="192">
        <f t="shared" si="0"/>
        <v>0</v>
      </c>
      <c r="K143" s="188" t="s">
        <v>167</v>
      </c>
      <c r="L143" s="36"/>
      <c r="M143" s="193" t="s">
        <v>1</v>
      </c>
      <c r="N143" s="194" t="s">
        <v>42</v>
      </c>
      <c r="O143" s="68"/>
      <c r="P143" s="182">
        <f t="shared" si="1"/>
        <v>0</v>
      </c>
      <c r="Q143" s="182">
        <v>0</v>
      </c>
      <c r="R143" s="182">
        <f t="shared" si="2"/>
        <v>0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585</v>
      </c>
      <c r="AT143" s="184" t="s">
        <v>597</v>
      </c>
      <c r="AU143" s="184" t="s">
        <v>77</v>
      </c>
      <c r="AY143" s="14" t="s">
        <v>168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84</v>
      </c>
      <c r="BK143" s="185">
        <f t="shared" si="9"/>
        <v>0</v>
      </c>
      <c r="BL143" s="14" t="s">
        <v>585</v>
      </c>
      <c r="BM143" s="184" t="s">
        <v>1484</v>
      </c>
    </row>
    <row r="144" spans="1:65" s="2" customFormat="1" ht="24.2" customHeight="1">
      <c r="A144" s="31"/>
      <c r="B144" s="32"/>
      <c r="C144" s="186" t="s">
        <v>927</v>
      </c>
      <c r="D144" s="186" t="s">
        <v>597</v>
      </c>
      <c r="E144" s="187" t="s">
        <v>1485</v>
      </c>
      <c r="F144" s="188" t="s">
        <v>1486</v>
      </c>
      <c r="G144" s="189" t="s">
        <v>166</v>
      </c>
      <c r="H144" s="190">
        <v>15</v>
      </c>
      <c r="I144" s="191"/>
      <c r="J144" s="192">
        <f t="shared" si="0"/>
        <v>0</v>
      </c>
      <c r="K144" s="188" t="s">
        <v>167</v>
      </c>
      <c r="L144" s="36"/>
      <c r="M144" s="193" t="s">
        <v>1</v>
      </c>
      <c r="N144" s="194" t="s">
        <v>42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585</v>
      </c>
      <c r="AT144" s="184" t="s">
        <v>597</v>
      </c>
      <c r="AU144" s="184" t="s">
        <v>77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585</v>
      </c>
      <c r="BM144" s="184" t="s">
        <v>1487</v>
      </c>
    </row>
    <row r="145" spans="1:65" s="2" customFormat="1" ht="24.2" customHeight="1">
      <c r="A145" s="31"/>
      <c r="B145" s="32"/>
      <c r="C145" s="186" t="s">
        <v>931</v>
      </c>
      <c r="D145" s="186" t="s">
        <v>597</v>
      </c>
      <c r="E145" s="187" t="s">
        <v>1488</v>
      </c>
      <c r="F145" s="188" t="s">
        <v>1489</v>
      </c>
      <c r="G145" s="189" t="s">
        <v>166</v>
      </c>
      <c r="H145" s="190">
        <v>1</v>
      </c>
      <c r="I145" s="191"/>
      <c r="J145" s="192">
        <f t="shared" si="0"/>
        <v>0</v>
      </c>
      <c r="K145" s="188" t="s">
        <v>167</v>
      </c>
      <c r="L145" s="36"/>
      <c r="M145" s="193" t="s">
        <v>1</v>
      </c>
      <c r="N145" s="194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585</v>
      </c>
      <c r="AT145" s="184" t="s">
        <v>597</v>
      </c>
      <c r="AU145" s="184" t="s">
        <v>77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585</v>
      </c>
      <c r="BM145" s="184" t="s">
        <v>1490</v>
      </c>
    </row>
    <row r="146" spans="1:65" s="2" customFormat="1" ht="24.2" customHeight="1">
      <c r="A146" s="31"/>
      <c r="B146" s="32"/>
      <c r="C146" s="186" t="s">
        <v>935</v>
      </c>
      <c r="D146" s="186" t="s">
        <v>597</v>
      </c>
      <c r="E146" s="187" t="s">
        <v>1491</v>
      </c>
      <c r="F146" s="188" t="s">
        <v>1492</v>
      </c>
      <c r="G146" s="189" t="s">
        <v>166</v>
      </c>
      <c r="H146" s="190">
        <v>10</v>
      </c>
      <c r="I146" s="191"/>
      <c r="J146" s="192">
        <f t="shared" si="0"/>
        <v>0</v>
      </c>
      <c r="K146" s="188" t="s">
        <v>167</v>
      </c>
      <c r="L146" s="36"/>
      <c r="M146" s="193" t="s">
        <v>1</v>
      </c>
      <c r="N146" s="194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585</v>
      </c>
      <c r="AT146" s="184" t="s">
        <v>597</v>
      </c>
      <c r="AU146" s="184" t="s">
        <v>77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585</v>
      </c>
      <c r="BM146" s="184" t="s">
        <v>1493</v>
      </c>
    </row>
    <row r="147" spans="1:65" s="2" customFormat="1" ht="24.2" customHeight="1">
      <c r="A147" s="31"/>
      <c r="B147" s="32"/>
      <c r="C147" s="172" t="s">
        <v>939</v>
      </c>
      <c r="D147" s="172" t="s">
        <v>163</v>
      </c>
      <c r="E147" s="173" t="s">
        <v>1494</v>
      </c>
      <c r="F147" s="174" t="s">
        <v>1495</v>
      </c>
      <c r="G147" s="175" t="s">
        <v>212</v>
      </c>
      <c r="H147" s="176">
        <v>3750</v>
      </c>
      <c r="I147" s="177"/>
      <c r="J147" s="178">
        <f t="shared" si="0"/>
        <v>0</v>
      </c>
      <c r="K147" s="174" t="s">
        <v>167</v>
      </c>
      <c r="L147" s="179"/>
      <c r="M147" s="180" t="s">
        <v>1</v>
      </c>
      <c r="N147" s="181" t="s">
        <v>42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213</v>
      </c>
      <c r="AT147" s="184" t="s">
        <v>163</v>
      </c>
      <c r="AU147" s="184" t="s">
        <v>77</v>
      </c>
      <c r="AY147" s="14" t="s">
        <v>168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84</v>
      </c>
      <c r="BK147" s="185">
        <f t="shared" si="9"/>
        <v>0</v>
      </c>
      <c r="BL147" s="14" t="s">
        <v>213</v>
      </c>
      <c r="BM147" s="184" t="s">
        <v>1496</v>
      </c>
    </row>
    <row r="148" spans="1:65" s="2" customFormat="1" ht="24.2" customHeight="1">
      <c r="A148" s="31"/>
      <c r="B148" s="32"/>
      <c r="C148" s="172" t="s">
        <v>943</v>
      </c>
      <c r="D148" s="172" t="s">
        <v>163</v>
      </c>
      <c r="E148" s="173" t="s">
        <v>1497</v>
      </c>
      <c r="F148" s="174" t="s">
        <v>1498</v>
      </c>
      <c r="G148" s="175" t="s">
        <v>166</v>
      </c>
      <c r="H148" s="176">
        <v>70</v>
      </c>
      <c r="I148" s="177"/>
      <c r="J148" s="178">
        <f t="shared" si="0"/>
        <v>0</v>
      </c>
      <c r="K148" s="174" t="s">
        <v>167</v>
      </c>
      <c r="L148" s="179"/>
      <c r="M148" s="180" t="s">
        <v>1</v>
      </c>
      <c r="N148" s="181" t="s">
        <v>42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213</v>
      </c>
      <c r="AT148" s="184" t="s">
        <v>163</v>
      </c>
      <c r="AU148" s="184" t="s">
        <v>77</v>
      </c>
      <c r="AY148" s="14" t="s">
        <v>168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84</v>
      </c>
      <c r="BK148" s="185">
        <f t="shared" si="9"/>
        <v>0</v>
      </c>
      <c r="BL148" s="14" t="s">
        <v>213</v>
      </c>
      <c r="BM148" s="184" t="s">
        <v>1499</v>
      </c>
    </row>
    <row r="149" spans="1:65" s="2" customFormat="1" ht="24.2" customHeight="1">
      <c r="A149" s="31"/>
      <c r="B149" s="32"/>
      <c r="C149" s="186" t="s">
        <v>1500</v>
      </c>
      <c r="D149" s="186" t="s">
        <v>597</v>
      </c>
      <c r="E149" s="187" t="s">
        <v>972</v>
      </c>
      <c r="F149" s="188" t="s">
        <v>973</v>
      </c>
      <c r="G149" s="189" t="s">
        <v>715</v>
      </c>
      <c r="H149" s="190">
        <v>32</v>
      </c>
      <c r="I149" s="191"/>
      <c r="J149" s="192">
        <f t="shared" si="0"/>
        <v>0</v>
      </c>
      <c r="K149" s="188" t="s">
        <v>167</v>
      </c>
      <c r="L149" s="36"/>
      <c r="M149" s="193" t="s">
        <v>1</v>
      </c>
      <c r="N149" s="194" t="s">
        <v>42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585</v>
      </c>
      <c r="AT149" s="184" t="s">
        <v>597</v>
      </c>
      <c r="AU149" s="184" t="s">
        <v>77</v>
      </c>
      <c r="AY149" s="14" t="s">
        <v>168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84</v>
      </c>
      <c r="BK149" s="185">
        <f t="shared" si="9"/>
        <v>0</v>
      </c>
      <c r="BL149" s="14" t="s">
        <v>585</v>
      </c>
      <c r="BM149" s="184" t="s">
        <v>1501</v>
      </c>
    </row>
    <row r="150" spans="1:65" s="2" customFormat="1" ht="37.9" customHeight="1">
      <c r="A150" s="31"/>
      <c r="B150" s="32"/>
      <c r="C150" s="172" t="s">
        <v>1502</v>
      </c>
      <c r="D150" s="172" t="s">
        <v>163</v>
      </c>
      <c r="E150" s="173" t="s">
        <v>1503</v>
      </c>
      <c r="F150" s="174" t="s">
        <v>1504</v>
      </c>
      <c r="G150" s="175" t="s">
        <v>166</v>
      </c>
      <c r="H150" s="176">
        <v>7</v>
      </c>
      <c r="I150" s="177"/>
      <c r="J150" s="178">
        <f t="shared" si="0"/>
        <v>0</v>
      </c>
      <c r="K150" s="174" t="s">
        <v>167</v>
      </c>
      <c r="L150" s="179"/>
      <c r="M150" s="180" t="s">
        <v>1</v>
      </c>
      <c r="N150" s="181" t="s">
        <v>42</v>
      </c>
      <c r="O150" s="68"/>
      <c r="P150" s="182">
        <f t="shared" si="1"/>
        <v>0</v>
      </c>
      <c r="Q150" s="182">
        <v>0</v>
      </c>
      <c r="R150" s="182">
        <f t="shared" si="2"/>
        <v>0</v>
      </c>
      <c r="S150" s="182">
        <v>0</v>
      </c>
      <c r="T150" s="183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213</v>
      </c>
      <c r="AT150" s="184" t="s">
        <v>163</v>
      </c>
      <c r="AU150" s="184" t="s">
        <v>77</v>
      </c>
      <c r="AY150" s="14" t="s">
        <v>168</v>
      </c>
      <c r="BE150" s="185">
        <f t="shared" si="4"/>
        <v>0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14" t="s">
        <v>84</v>
      </c>
      <c r="BK150" s="185">
        <f t="shared" si="9"/>
        <v>0</v>
      </c>
      <c r="BL150" s="14" t="s">
        <v>213</v>
      </c>
      <c r="BM150" s="184" t="s">
        <v>1505</v>
      </c>
    </row>
    <row r="151" spans="1:65" s="2" customFormat="1" ht="24.2" customHeight="1">
      <c r="A151" s="31"/>
      <c r="B151" s="32"/>
      <c r="C151" s="186" t="s">
        <v>1506</v>
      </c>
      <c r="D151" s="186" t="s">
        <v>597</v>
      </c>
      <c r="E151" s="187" t="s">
        <v>1507</v>
      </c>
      <c r="F151" s="188" t="s">
        <v>1508</v>
      </c>
      <c r="G151" s="189" t="s">
        <v>166</v>
      </c>
      <c r="H151" s="190">
        <v>7</v>
      </c>
      <c r="I151" s="191"/>
      <c r="J151" s="192">
        <f t="shared" si="0"/>
        <v>0</v>
      </c>
      <c r="K151" s="188" t="s">
        <v>167</v>
      </c>
      <c r="L151" s="36"/>
      <c r="M151" s="193" t="s">
        <v>1</v>
      </c>
      <c r="N151" s="194" t="s">
        <v>42</v>
      </c>
      <c r="O151" s="68"/>
      <c r="P151" s="182">
        <f t="shared" si="1"/>
        <v>0</v>
      </c>
      <c r="Q151" s="182">
        <v>0</v>
      </c>
      <c r="R151" s="182">
        <f t="shared" si="2"/>
        <v>0</v>
      </c>
      <c r="S151" s="182">
        <v>0</v>
      </c>
      <c r="T151" s="183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585</v>
      </c>
      <c r="AT151" s="184" t="s">
        <v>597</v>
      </c>
      <c r="AU151" s="184" t="s">
        <v>77</v>
      </c>
      <c r="AY151" s="14" t="s">
        <v>168</v>
      </c>
      <c r="BE151" s="185">
        <f t="shared" si="4"/>
        <v>0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14" t="s">
        <v>84</v>
      </c>
      <c r="BK151" s="185">
        <f t="shared" si="9"/>
        <v>0</v>
      </c>
      <c r="BL151" s="14" t="s">
        <v>585</v>
      </c>
      <c r="BM151" s="184" t="s">
        <v>1509</v>
      </c>
    </row>
    <row r="152" spans="1:65" s="2" customFormat="1" ht="24.2" customHeight="1">
      <c r="A152" s="31"/>
      <c r="B152" s="32"/>
      <c r="C152" s="172" t="s">
        <v>951</v>
      </c>
      <c r="D152" s="172" t="s">
        <v>163</v>
      </c>
      <c r="E152" s="173" t="s">
        <v>1510</v>
      </c>
      <c r="F152" s="174" t="s">
        <v>1511</v>
      </c>
      <c r="G152" s="175" t="s">
        <v>212</v>
      </c>
      <c r="H152" s="176">
        <v>2870</v>
      </c>
      <c r="I152" s="177"/>
      <c r="J152" s="178">
        <f t="shared" si="0"/>
        <v>0</v>
      </c>
      <c r="K152" s="174" t="s">
        <v>167</v>
      </c>
      <c r="L152" s="179"/>
      <c r="M152" s="180" t="s">
        <v>1</v>
      </c>
      <c r="N152" s="181" t="s">
        <v>42</v>
      </c>
      <c r="O152" s="68"/>
      <c r="P152" s="182">
        <f t="shared" si="1"/>
        <v>0</v>
      </c>
      <c r="Q152" s="182">
        <v>0</v>
      </c>
      <c r="R152" s="182">
        <f t="shared" si="2"/>
        <v>0</v>
      </c>
      <c r="S152" s="182">
        <v>0</v>
      </c>
      <c r="T152" s="183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213</v>
      </c>
      <c r="AT152" s="184" t="s">
        <v>163</v>
      </c>
      <c r="AU152" s="184" t="s">
        <v>77</v>
      </c>
      <c r="AY152" s="14" t="s">
        <v>168</v>
      </c>
      <c r="BE152" s="185">
        <f t="shared" si="4"/>
        <v>0</v>
      </c>
      <c r="BF152" s="185">
        <f t="shared" si="5"/>
        <v>0</v>
      </c>
      <c r="BG152" s="185">
        <f t="shared" si="6"/>
        <v>0</v>
      </c>
      <c r="BH152" s="185">
        <f t="shared" si="7"/>
        <v>0</v>
      </c>
      <c r="BI152" s="185">
        <f t="shared" si="8"/>
        <v>0</v>
      </c>
      <c r="BJ152" s="14" t="s">
        <v>84</v>
      </c>
      <c r="BK152" s="185">
        <f t="shared" si="9"/>
        <v>0</v>
      </c>
      <c r="BL152" s="14" t="s">
        <v>213</v>
      </c>
      <c r="BM152" s="184" t="s">
        <v>1512</v>
      </c>
    </row>
    <row r="153" spans="1:65" s="2" customFormat="1" ht="24.2" customHeight="1">
      <c r="A153" s="31"/>
      <c r="B153" s="32"/>
      <c r="C153" s="186" t="s">
        <v>955</v>
      </c>
      <c r="D153" s="186" t="s">
        <v>597</v>
      </c>
      <c r="E153" s="187" t="s">
        <v>1513</v>
      </c>
      <c r="F153" s="188" t="s">
        <v>1514</v>
      </c>
      <c r="G153" s="189" t="s">
        <v>166</v>
      </c>
      <c r="H153" s="190">
        <v>30</v>
      </c>
      <c r="I153" s="191"/>
      <c r="J153" s="192">
        <f t="shared" si="0"/>
        <v>0</v>
      </c>
      <c r="K153" s="188" t="s">
        <v>167</v>
      </c>
      <c r="L153" s="36"/>
      <c r="M153" s="193" t="s">
        <v>1</v>
      </c>
      <c r="N153" s="194" t="s">
        <v>42</v>
      </c>
      <c r="O153" s="68"/>
      <c r="P153" s="182">
        <f t="shared" si="1"/>
        <v>0</v>
      </c>
      <c r="Q153" s="182">
        <v>0</v>
      </c>
      <c r="R153" s="182">
        <f t="shared" si="2"/>
        <v>0</v>
      </c>
      <c r="S153" s="182">
        <v>0</v>
      </c>
      <c r="T153" s="183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585</v>
      </c>
      <c r="AT153" s="184" t="s">
        <v>597</v>
      </c>
      <c r="AU153" s="184" t="s">
        <v>77</v>
      </c>
      <c r="AY153" s="14" t="s">
        <v>168</v>
      </c>
      <c r="BE153" s="185">
        <f t="shared" si="4"/>
        <v>0</v>
      </c>
      <c r="BF153" s="185">
        <f t="shared" si="5"/>
        <v>0</v>
      </c>
      <c r="BG153" s="185">
        <f t="shared" si="6"/>
        <v>0</v>
      </c>
      <c r="BH153" s="185">
        <f t="shared" si="7"/>
        <v>0</v>
      </c>
      <c r="BI153" s="185">
        <f t="shared" si="8"/>
        <v>0</v>
      </c>
      <c r="BJ153" s="14" t="s">
        <v>84</v>
      </c>
      <c r="BK153" s="185">
        <f t="shared" si="9"/>
        <v>0</v>
      </c>
      <c r="BL153" s="14" t="s">
        <v>585</v>
      </c>
      <c r="BM153" s="184" t="s">
        <v>1515</v>
      </c>
    </row>
    <row r="154" spans="1:65" s="2" customFormat="1" ht="24.2" customHeight="1">
      <c r="A154" s="31"/>
      <c r="B154" s="32"/>
      <c r="C154" s="186" t="s">
        <v>959</v>
      </c>
      <c r="D154" s="186" t="s">
        <v>597</v>
      </c>
      <c r="E154" s="187" t="s">
        <v>1516</v>
      </c>
      <c r="F154" s="188" t="s">
        <v>1517</v>
      </c>
      <c r="G154" s="189" t="s">
        <v>166</v>
      </c>
      <c r="H154" s="190">
        <v>2</v>
      </c>
      <c r="I154" s="191"/>
      <c r="J154" s="192">
        <f t="shared" si="0"/>
        <v>0</v>
      </c>
      <c r="K154" s="188" t="s">
        <v>167</v>
      </c>
      <c r="L154" s="36"/>
      <c r="M154" s="193" t="s">
        <v>1</v>
      </c>
      <c r="N154" s="194" t="s">
        <v>42</v>
      </c>
      <c r="O154" s="68"/>
      <c r="P154" s="182">
        <f t="shared" si="1"/>
        <v>0</v>
      </c>
      <c r="Q154" s="182">
        <v>0</v>
      </c>
      <c r="R154" s="182">
        <f t="shared" si="2"/>
        <v>0</v>
      </c>
      <c r="S154" s="182">
        <v>0</v>
      </c>
      <c r="T154" s="183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585</v>
      </c>
      <c r="AT154" s="184" t="s">
        <v>597</v>
      </c>
      <c r="AU154" s="184" t="s">
        <v>77</v>
      </c>
      <c r="AY154" s="14" t="s">
        <v>168</v>
      </c>
      <c r="BE154" s="185">
        <f t="shared" si="4"/>
        <v>0</v>
      </c>
      <c r="BF154" s="185">
        <f t="shared" si="5"/>
        <v>0</v>
      </c>
      <c r="BG154" s="185">
        <f t="shared" si="6"/>
        <v>0</v>
      </c>
      <c r="BH154" s="185">
        <f t="shared" si="7"/>
        <v>0</v>
      </c>
      <c r="BI154" s="185">
        <f t="shared" si="8"/>
        <v>0</v>
      </c>
      <c r="BJ154" s="14" t="s">
        <v>84</v>
      </c>
      <c r="BK154" s="185">
        <f t="shared" si="9"/>
        <v>0</v>
      </c>
      <c r="BL154" s="14" t="s">
        <v>585</v>
      </c>
      <c r="BM154" s="184" t="s">
        <v>1518</v>
      </c>
    </row>
    <row r="155" spans="1:65" s="2" customFormat="1" ht="24.2" customHeight="1">
      <c r="A155" s="31"/>
      <c r="B155" s="32"/>
      <c r="C155" s="186" t="s">
        <v>963</v>
      </c>
      <c r="D155" s="186" t="s">
        <v>597</v>
      </c>
      <c r="E155" s="187" t="s">
        <v>1519</v>
      </c>
      <c r="F155" s="188" t="s">
        <v>1520</v>
      </c>
      <c r="G155" s="189" t="s">
        <v>166</v>
      </c>
      <c r="H155" s="190">
        <v>15</v>
      </c>
      <c r="I155" s="191"/>
      <c r="J155" s="192">
        <f t="shared" si="0"/>
        <v>0</v>
      </c>
      <c r="K155" s="188" t="s">
        <v>167</v>
      </c>
      <c r="L155" s="36"/>
      <c r="M155" s="193" t="s">
        <v>1</v>
      </c>
      <c r="N155" s="194" t="s">
        <v>42</v>
      </c>
      <c r="O155" s="68"/>
      <c r="P155" s="182">
        <f t="shared" si="1"/>
        <v>0</v>
      </c>
      <c r="Q155" s="182">
        <v>0</v>
      </c>
      <c r="R155" s="182">
        <f t="shared" si="2"/>
        <v>0</v>
      </c>
      <c r="S155" s="182">
        <v>0</v>
      </c>
      <c r="T155" s="183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585</v>
      </c>
      <c r="AT155" s="184" t="s">
        <v>597</v>
      </c>
      <c r="AU155" s="184" t="s">
        <v>77</v>
      </c>
      <c r="AY155" s="14" t="s">
        <v>168</v>
      </c>
      <c r="BE155" s="185">
        <f t="shared" si="4"/>
        <v>0</v>
      </c>
      <c r="BF155" s="185">
        <f t="shared" si="5"/>
        <v>0</v>
      </c>
      <c r="BG155" s="185">
        <f t="shared" si="6"/>
        <v>0</v>
      </c>
      <c r="BH155" s="185">
        <f t="shared" si="7"/>
        <v>0</v>
      </c>
      <c r="BI155" s="185">
        <f t="shared" si="8"/>
        <v>0</v>
      </c>
      <c r="BJ155" s="14" t="s">
        <v>84</v>
      </c>
      <c r="BK155" s="185">
        <f t="shared" si="9"/>
        <v>0</v>
      </c>
      <c r="BL155" s="14" t="s">
        <v>585</v>
      </c>
      <c r="BM155" s="184" t="s">
        <v>1521</v>
      </c>
    </row>
    <row r="156" spans="1:65" s="2" customFormat="1" ht="24.2" customHeight="1">
      <c r="A156" s="31"/>
      <c r="B156" s="32"/>
      <c r="C156" s="186" t="s">
        <v>967</v>
      </c>
      <c r="D156" s="186" t="s">
        <v>597</v>
      </c>
      <c r="E156" s="187" t="s">
        <v>1522</v>
      </c>
      <c r="F156" s="188" t="s">
        <v>1523</v>
      </c>
      <c r="G156" s="189" t="s">
        <v>166</v>
      </c>
      <c r="H156" s="190">
        <v>15</v>
      </c>
      <c r="I156" s="191"/>
      <c r="J156" s="192">
        <f t="shared" si="0"/>
        <v>0</v>
      </c>
      <c r="K156" s="188" t="s">
        <v>167</v>
      </c>
      <c r="L156" s="36"/>
      <c r="M156" s="193" t="s">
        <v>1</v>
      </c>
      <c r="N156" s="194" t="s">
        <v>42</v>
      </c>
      <c r="O156" s="68"/>
      <c r="P156" s="182">
        <f t="shared" si="1"/>
        <v>0</v>
      </c>
      <c r="Q156" s="182">
        <v>0</v>
      </c>
      <c r="R156" s="182">
        <f t="shared" si="2"/>
        <v>0</v>
      </c>
      <c r="S156" s="182">
        <v>0</v>
      </c>
      <c r="T156" s="183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585</v>
      </c>
      <c r="AT156" s="184" t="s">
        <v>597</v>
      </c>
      <c r="AU156" s="184" t="s">
        <v>77</v>
      </c>
      <c r="AY156" s="14" t="s">
        <v>168</v>
      </c>
      <c r="BE156" s="185">
        <f t="shared" si="4"/>
        <v>0</v>
      </c>
      <c r="BF156" s="185">
        <f t="shared" si="5"/>
        <v>0</v>
      </c>
      <c r="BG156" s="185">
        <f t="shared" si="6"/>
        <v>0</v>
      </c>
      <c r="BH156" s="185">
        <f t="shared" si="7"/>
        <v>0</v>
      </c>
      <c r="BI156" s="185">
        <f t="shared" si="8"/>
        <v>0</v>
      </c>
      <c r="BJ156" s="14" t="s">
        <v>84</v>
      </c>
      <c r="BK156" s="185">
        <f t="shared" si="9"/>
        <v>0</v>
      </c>
      <c r="BL156" s="14" t="s">
        <v>585</v>
      </c>
      <c r="BM156" s="184" t="s">
        <v>1524</v>
      </c>
    </row>
    <row r="157" spans="1:65" s="2" customFormat="1" ht="24.2" customHeight="1">
      <c r="A157" s="31"/>
      <c r="B157" s="32"/>
      <c r="C157" s="186" t="s">
        <v>971</v>
      </c>
      <c r="D157" s="186" t="s">
        <v>597</v>
      </c>
      <c r="E157" s="187" t="s">
        <v>1525</v>
      </c>
      <c r="F157" s="188" t="s">
        <v>1526</v>
      </c>
      <c r="G157" s="189" t="s">
        <v>166</v>
      </c>
      <c r="H157" s="190">
        <v>15</v>
      </c>
      <c r="I157" s="191"/>
      <c r="J157" s="192">
        <f t="shared" si="0"/>
        <v>0</v>
      </c>
      <c r="K157" s="188" t="s">
        <v>167</v>
      </c>
      <c r="L157" s="36"/>
      <c r="M157" s="193" t="s">
        <v>1</v>
      </c>
      <c r="N157" s="194" t="s">
        <v>42</v>
      </c>
      <c r="O157" s="68"/>
      <c r="P157" s="182">
        <f t="shared" si="1"/>
        <v>0</v>
      </c>
      <c r="Q157" s="182">
        <v>0</v>
      </c>
      <c r="R157" s="182">
        <f t="shared" si="2"/>
        <v>0</v>
      </c>
      <c r="S157" s="182">
        <v>0</v>
      </c>
      <c r="T157" s="183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585</v>
      </c>
      <c r="AT157" s="184" t="s">
        <v>597</v>
      </c>
      <c r="AU157" s="184" t="s">
        <v>77</v>
      </c>
      <c r="AY157" s="14" t="s">
        <v>168</v>
      </c>
      <c r="BE157" s="185">
        <f t="shared" si="4"/>
        <v>0</v>
      </c>
      <c r="BF157" s="185">
        <f t="shared" si="5"/>
        <v>0</v>
      </c>
      <c r="BG157" s="185">
        <f t="shared" si="6"/>
        <v>0</v>
      </c>
      <c r="BH157" s="185">
        <f t="shared" si="7"/>
        <v>0</v>
      </c>
      <c r="BI157" s="185">
        <f t="shared" si="8"/>
        <v>0</v>
      </c>
      <c r="BJ157" s="14" t="s">
        <v>84</v>
      </c>
      <c r="BK157" s="185">
        <f t="shared" si="9"/>
        <v>0</v>
      </c>
      <c r="BL157" s="14" t="s">
        <v>585</v>
      </c>
      <c r="BM157" s="184" t="s">
        <v>1527</v>
      </c>
    </row>
    <row r="158" spans="1:65" s="2" customFormat="1" ht="24.2" customHeight="1">
      <c r="A158" s="31"/>
      <c r="B158" s="32"/>
      <c r="C158" s="186" t="s">
        <v>1528</v>
      </c>
      <c r="D158" s="186" t="s">
        <v>597</v>
      </c>
      <c r="E158" s="187" t="s">
        <v>1529</v>
      </c>
      <c r="F158" s="188" t="s">
        <v>1530</v>
      </c>
      <c r="G158" s="189" t="s">
        <v>166</v>
      </c>
      <c r="H158" s="190">
        <v>15</v>
      </c>
      <c r="I158" s="191"/>
      <c r="J158" s="192">
        <f t="shared" si="0"/>
        <v>0</v>
      </c>
      <c r="K158" s="188" t="s">
        <v>167</v>
      </c>
      <c r="L158" s="36"/>
      <c r="M158" s="193" t="s">
        <v>1</v>
      </c>
      <c r="N158" s="194" t="s">
        <v>42</v>
      </c>
      <c r="O158" s="68"/>
      <c r="P158" s="182">
        <f t="shared" si="1"/>
        <v>0</v>
      </c>
      <c r="Q158" s="182">
        <v>0</v>
      </c>
      <c r="R158" s="182">
        <f t="shared" si="2"/>
        <v>0</v>
      </c>
      <c r="S158" s="182">
        <v>0</v>
      </c>
      <c r="T158" s="183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585</v>
      </c>
      <c r="AT158" s="184" t="s">
        <v>597</v>
      </c>
      <c r="AU158" s="184" t="s">
        <v>77</v>
      </c>
      <c r="AY158" s="14" t="s">
        <v>168</v>
      </c>
      <c r="BE158" s="185">
        <f t="shared" si="4"/>
        <v>0</v>
      </c>
      <c r="BF158" s="185">
        <f t="shared" si="5"/>
        <v>0</v>
      </c>
      <c r="BG158" s="185">
        <f t="shared" si="6"/>
        <v>0</v>
      </c>
      <c r="BH158" s="185">
        <f t="shared" si="7"/>
        <v>0</v>
      </c>
      <c r="BI158" s="185">
        <f t="shared" si="8"/>
        <v>0</v>
      </c>
      <c r="BJ158" s="14" t="s">
        <v>84</v>
      </c>
      <c r="BK158" s="185">
        <f t="shared" si="9"/>
        <v>0</v>
      </c>
      <c r="BL158" s="14" t="s">
        <v>585</v>
      </c>
      <c r="BM158" s="184" t="s">
        <v>1531</v>
      </c>
    </row>
    <row r="159" spans="1:65" s="2" customFormat="1" ht="24.2" customHeight="1">
      <c r="A159" s="31"/>
      <c r="B159" s="32"/>
      <c r="C159" s="186" t="s">
        <v>1532</v>
      </c>
      <c r="D159" s="186" t="s">
        <v>597</v>
      </c>
      <c r="E159" s="187" t="s">
        <v>1533</v>
      </c>
      <c r="F159" s="188" t="s">
        <v>1534</v>
      </c>
      <c r="G159" s="189" t="s">
        <v>166</v>
      </c>
      <c r="H159" s="190">
        <v>15</v>
      </c>
      <c r="I159" s="191"/>
      <c r="J159" s="192">
        <f t="shared" si="0"/>
        <v>0</v>
      </c>
      <c r="K159" s="188" t="s">
        <v>167</v>
      </c>
      <c r="L159" s="36"/>
      <c r="M159" s="193" t="s">
        <v>1</v>
      </c>
      <c r="N159" s="194" t="s">
        <v>42</v>
      </c>
      <c r="O159" s="68"/>
      <c r="P159" s="182">
        <f t="shared" si="1"/>
        <v>0</v>
      </c>
      <c r="Q159" s="182">
        <v>0</v>
      </c>
      <c r="R159" s="182">
        <f t="shared" si="2"/>
        <v>0</v>
      </c>
      <c r="S159" s="182">
        <v>0</v>
      </c>
      <c r="T159" s="183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585</v>
      </c>
      <c r="AT159" s="184" t="s">
        <v>597</v>
      </c>
      <c r="AU159" s="184" t="s">
        <v>77</v>
      </c>
      <c r="AY159" s="14" t="s">
        <v>168</v>
      </c>
      <c r="BE159" s="185">
        <f t="shared" si="4"/>
        <v>0</v>
      </c>
      <c r="BF159" s="185">
        <f t="shared" si="5"/>
        <v>0</v>
      </c>
      <c r="BG159" s="185">
        <f t="shared" si="6"/>
        <v>0</v>
      </c>
      <c r="BH159" s="185">
        <f t="shared" si="7"/>
        <v>0</v>
      </c>
      <c r="BI159" s="185">
        <f t="shared" si="8"/>
        <v>0</v>
      </c>
      <c r="BJ159" s="14" t="s">
        <v>84</v>
      </c>
      <c r="BK159" s="185">
        <f t="shared" si="9"/>
        <v>0</v>
      </c>
      <c r="BL159" s="14" t="s">
        <v>585</v>
      </c>
      <c r="BM159" s="184" t="s">
        <v>1535</v>
      </c>
    </row>
    <row r="160" spans="1:65" s="2" customFormat="1" ht="24.2" customHeight="1">
      <c r="A160" s="31"/>
      <c r="B160" s="32"/>
      <c r="C160" s="186" t="s">
        <v>1536</v>
      </c>
      <c r="D160" s="186" t="s">
        <v>597</v>
      </c>
      <c r="E160" s="187" t="s">
        <v>1537</v>
      </c>
      <c r="F160" s="188" t="s">
        <v>1538</v>
      </c>
      <c r="G160" s="189" t="s">
        <v>166</v>
      </c>
      <c r="H160" s="190">
        <v>1</v>
      </c>
      <c r="I160" s="191"/>
      <c r="J160" s="192">
        <f t="shared" si="0"/>
        <v>0</v>
      </c>
      <c r="K160" s="188" t="s">
        <v>167</v>
      </c>
      <c r="L160" s="36"/>
      <c r="M160" s="193" t="s">
        <v>1</v>
      </c>
      <c r="N160" s="194" t="s">
        <v>42</v>
      </c>
      <c r="O160" s="68"/>
      <c r="P160" s="182">
        <f t="shared" si="1"/>
        <v>0</v>
      </c>
      <c r="Q160" s="182">
        <v>0</v>
      </c>
      <c r="R160" s="182">
        <f t="shared" si="2"/>
        <v>0</v>
      </c>
      <c r="S160" s="182">
        <v>0</v>
      </c>
      <c r="T160" s="183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585</v>
      </c>
      <c r="AT160" s="184" t="s">
        <v>597</v>
      </c>
      <c r="AU160" s="184" t="s">
        <v>77</v>
      </c>
      <c r="AY160" s="14" t="s">
        <v>168</v>
      </c>
      <c r="BE160" s="185">
        <f t="shared" si="4"/>
        <v>0</v>
      </c>
      <c r="BF160" s="185">
        <f t="shared" si="5"/>
        <v>0</v>
      </c>
      <c r="BG160" s="185">
        <f t="shared" si="6"/>
        <v>0</v>
      </c>
      <c r="BH160" s="185">
        <f t="shared" si="7"/>
        <v>0</v>
      </c>
      <c r="BI160" s="185">
        <f t="shared" si="8"/>
        <v>0</v>
      </c>
      <c r="BJ160" s="14" t="s">
        <v>84</v>
      </c>
      <c r="BK160" s="185">
        <f t="shared" si="9"/>
        <v>0</v>
      </c>
      <c r="BL160" s="14" t="s">
        <v>585</v>
      </c>
      <c r="BM160" s="184" t="s">
        <v>1539</v>
      </c>
    </row>
    <row r="161" spans="1:65" s="2" customFormat="1" ht="24.2" customHeight="1">
      <c r="A161" s="31"/>
      <c r="B161" s="32"/>
      <c r="C161" s="186" t="s">
        <v>975</v>
      </c>
      <c r="D161" s="186" t="s">
        <v>597</v>
      </c>
      <c r="E161" s="187" t="s">
        <v>1540</v>
      </c>
      <c r="F161" s="188" t="s">
        <v>1541</v>
      </c>
      <c r="G161" s="189" t="s">
        <v>166</v>
      </c>
      <c r="H161" s="190">
        <v>7</v>
      </c>
      <c r="I161" s="191"/>
      <c r="J161" s="192">
        <f t="shared" si="0"/>
        <v>0</v>
      </c>
      <c r="K161" s="188" t="s">
        <v>1</v>
      </c>
      <c r="L161" s="36"/>
      <c r="M161" s="193" t="s">
        <v>1</v>
      </c>
      <c r="N161" s="194" t="s">
        <v>42</v>
      </c>
      <c r="O161" s="68"/>
      <c r="P161" s="182">
        <f t="shared" si="1"/>
        <v>0</v>
      </c>
      <c r="Q161" s="182">
        <v>0</v>
      </c>
      <c r="R161" s="182">
        <f t="shared" si="2"/>
        <v>0</v>
      </c>
      <c r="S161" s="182">
        <v>0</v>
      </c>
      <c r="T161" s="183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585</v>
      </c>
      <c r="AT161" s="184" t="s">
        <v>597</v>
      </c>
      <c r="AU161" s="184" t="s">
        <v>77</v>
      </c>
      <c r="AY161" s="14" t="s">
        <v>168</v>
      </c>
      <c r="BE161" s="185">
        <f t="shared" si="4"/>
        <v>0</v>
      </c>
      <c r="BF161" s="185">
        <f t="shared" si="5"/>
        <v>0</v>
      </c>
      <c r="BG161" s="185">
        <f t="shared" si="6"/>
        <v>0</v>
      </c>
      <c r="BH161" s="185">
        <f t="shared" si="7"/>
        <v>0</v>
      </c>
      <c r="BI161" s="185">
        <f t="shared" si="8"/>
        <v>0</v>
      </c>
      <c r="BJ161" s="14" t="s">
        <v>84</v>
      </c>
      <c r="BK161" s="185">
        <f t="shared" si="9"/>
        <v>0</v>
      </c>
      <c r="BL161" s="14" t="s">
        <v>585</v>
      </c>
      <c r="BM161" s="184" t="s">
        <v>1542</v>
      </c>
    </row>
    <row r="162" spans="1:65" s="2" customFormat="1" ht="24.2" customHeight="1">
      <c r="A162" s="31"/>
      <c r="B162" s="32"/>
      <c r="C162" s="186" t="s">
        <v>979</v>
      </c>
      <c r="D162" s="186" t="s">
        <v>597</v>
      </c>
      <c r="E162" s="187" t="s">
        <v>1543</v>
      </c>
      <c r="F162" s="188" t="s">
        <v>1544</v>
      </c>
      <c r="G162" s="189" t="s">
        <v>166</v>
      </c>
      <c r="H162" s="190">
        <v>7</v>
      </c>
      <c r="I162" s="191"/>
      <c r="J162" s="192">
        <f t="shared" si="0"/>
        <v>0</v>
      </c>
      <c r="K162" s="188" t="s">
        <v>1</v>
      </c>
      <c r="L162" s="36"/>
      <c r="M162" s="193" t="s">
        <v>1</v>
      </c>
      <c r="N162" s="194" t="s">
        <v>42</v>
      </c>
      <c r="O162" s="68"/>
      <c r="P162" s="182">
        <f t="shared" si="1"/>
        <v>0</v>
      </c>
      <c r="Q162" s="182">
        <v>0</v>
      </c>
      <c r="R162" s="182">
        <f t="shared" si="2"/>
        <v>0</v>
      </c>
      <c r="S162" s="182">
        <v>0</v>
      </c>
      <c r="T162" s="183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585</v>
      </c>
      <c r="AT162" s="184" t="s">
        <v>597</v>
      </c>
      <c r="AU162" s="184" t="s">
        <v>77</v>
      </c>
      <c r="AY162" s="14" t="s">
        <v>168</v>
      </c>
      <c r="BE162" s="185">
        <f t="shared" si="4"/>
        <v>0</v>
      </c>
      <c r="BF162" s="185">
        <f t="shared" si="5"/>
        <v>0</v>
      </c>
      <c r="BG162" s="185">
        <f t="shared" si="6"/>
        <v>0</v>
      </c>
      <c r="BH162" s="185">
        <f t="shared" si="7"/>
        <v>0</v>
      </c>
      <c r="BI162" s="185">
        <f t="shared" si="8"/>
        <v>0</v>
      </c>
      <c r="BJ162" s="14" t="s">
        <v>84</v>
      </c>
      <c r="BK162" s="185">
        <f t="shared" si="9"/>
        <v>0</v>
      </c>
      <c r="BL162" s="14" t="s">
        <v>585</v>
      </c>
      <c r="BM162" s="184" t="s">
        <v>1545</v>
      </c>
    </row>
    <row r="163" spans="1:65" s="2" customFormat="1" ht="49.15" customHeight="1">
      <c r="A163" s="31"/>
      <c r="B163" s="32"/>
      <c r="C163" s="172" t="s">
        <v>983</v>
      </c>
      <c r="D163" s="172" t="s">
        <v>163</v>
      </c>
      <c r="E163" s="173" t="s">
        <v>1546</v>
      </c>
      <c r="F163" s="174" t="s">
        <v>1547</v>
      </c>
      <c r="G163" s="175" t="s">
        <v>212</v>
      </c>
      <c r="H163" s="176">
        <v>7</v>
      </c>
      <c r="I163" s="177"/>
      <c r="J163" s="178">
        <f t="shared" si="0"/>
        <v>0</v>
      </c>
      <c r="K163" s="174" t="s">
        <v>167</v>
      </c>
      <c r="L163" s="179"/>
      <c r="M163" s="180" t="s">
        <v>1</v>
      </c>
      <c r="N163" s="181" t="s">
        <v>42</v>
      </c>
      <c r="O163" s="68"/>
      <c r="P163" s="182">
        <f t="shared" si="1"/>
        <v>0</v>
      </c>
      <c r="Q163" s="182">
        <v>0</v>
      </c>
      <c r="R163" s="182">
        <f t="shared" si="2"/>
        <v>0</v>
      </c>
      <c r="S163" s="182">
        <v>0</v>
      </c>
      <c r="T163" s="183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213</v>
      </c>
      <c r="AT163" s="184" t="s">
        <v>163</v>
      </c>
      <c r="AU163" s="184" t="s">
        <v>77</v>
      </c>
      <c r="AY163" s="14" t="s">
        <v>168</v>
      </c>
      <c r="BE163" s="185">
        <f t="shared" si="4"/>
        <v>0</v>
      </c>
      <c r="BF163" s="185">
        <f t="shared" si="5"/>
        <v>0</v>
      </c>
      <c r="BG163" s="185">
        <f t="shared" si="6"/>
        <v>0</v>
      </c>
      <c r="BH163" s="185">
        <f t="shared" si="7"/>
        <v>0</v>
      </c>
      <c r="BI163" s="185">
        <f t="shared" si="8"/>
        <v>0</v>
      </c>
      <c r="BJ163" s="14" t="s">
        <v>84</v>
      </c>
      <c r="BK163" s="185">
        <f t="shared" si="9"/>
        <v>0</v>
      </c>
      <c r="BL163" s="14" t="s">
        <v>213</v>
      </c>
      <c r="BM163" s="184" t="s">
        <v>1548</v>
      </c>
    </row>
    <row r="164" spans="1:65" s="2" customFormat="1" ht="24.2" customHeight="1">
      <c r="A164" s="31"/>
      <c r="B164" s="32"/>
      <c r="C164" s="172" t="s">
        <v>987</v>
      </c>
      <c r="D164" s="172" t="s">
        <v>163</v>
      </c>
      <c r="E164" s="173" t="s">
        <v>1549</v>
      </c>
      <c r="F164" s="174" t="s">
        <v>1550</v>
      </c>
      <c r="G164" s="175" t="s">
        <v>166</v>
      </c>
      <c r="H164" s="176">
        <v>7</v>
      </c>
      <c r="I164" s="177"/>
      <c r="J164" s="178">
        <f t="shared" si="0"/>
        <v>0</v>
      </c>
      <c r="K164" s="174" t="s">
        <v>167</v>
      </c>
      <c r="L164" s="179"/>
      <c r="M164" s="180" t="s">
        <v>1</v>
      </c>
      <c r="N164" s="181" t="s">
        <v>42</v>
      </c>
      <c r="O164" s="68"/>
      <c r="P164" s="182">
        <f t="shared" si="1"/>
        <v>0</v>
      </c>
      <c r="Q164" s="182">
        <v>0</v>
      </c>
      <c r="R164" s="182">
        <f t="shared" si="2"/>
        <v>0</v>
      </c>
      <c r="S164" s="182">
        <v>0</v>
      </c>
      <c r="T164" s="183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213</v>
      </c>
      <c r="AT164" s="184" t="s">
        <v>163</v>
      </c>
      <c r="AU164" s="184" t="s">
        <v>77</v>
      </c>
      <c r="AY164" s="14" t="s">
        <v>168</v>
      </c>
      <c r="BE164" s="185">
        <f t="shared" si="4"/>
        <v>0</v>
      </c>
      <c r="BF164" s="185">
        <f t="shared" si="5"/>
        <v>0</v>
      </c>
      <c r="BG164" s="185">
        <f t="shared" si="6"/>
        <v>0</v>
      </c>
      <c r="BH164" s="185">
        <f t="shared" si="7"/>
        <v>0</v>
      </c>
      <c r="BI164" s="185">
        <f t="shared" si="8"/>
        <v>0</v>
      </c>
      <c r="BJ164" s="14" t="s">
        <v>84</v>
      </c>
      <c r="BK164" s="185">
        <f t="shared" si="9"/>
        <v>0</v>
      </c>
      <c r="BL164" s="14" t="s">
        <v>213</v>
      </c>
      <c r="BM164" s="184" t="s">
        <v>1551</v>
      </c>
    </row>
    <row r="165" spans="1:65" s="2" customFormat="1" ht="24.2" customHeight="1">
      <c r="A165" s="31"/>
      <c r="B165" s="32"/>
      <c r="C165" s="186" t="s">
        <v>991</v>
      </c>
      <c r="D165" s="186" t="s">
        <v>597</v>
      </c>
      <c r="E165" s="187" t="s">
        <v>1552</v>
      </c>
      <c r="F165" s="188" t="s">
        <v>1553</v>
      </c>
      <c r="G165" s="189" t="s">
        <v>166</v>
      </c>
      <c r="H165" s="190">
        <v>10</v>
      </c>
      <c r="I165" s="191"/>
      <c r="J165" s="192">
        <f t="shared" si="0"/>
        <v>0</v>
      </c>
      <c r="K165" s="188" t="s">
        <v>167</v>
      </c>
      <c r="L165" s="36"/>
      <c r="M165" s="193" t="s">
        <v>1</v>
      </c>
      <c r="N165" s="194" t="s">
        <v>42</v>
      </c>
      <c r="O165" s="68"/>
      <c r="P165" s="182">
        <f t="shared" si="1"/>
        <v>0</v>
      </c>
      <c r="Q165" s="182">
        <v>0</v>
      </c>
      <c r="R165" s="182">
        <f t="shared" si="2"/>
        <v>0</v>
      </c>
      <c r="S165" s="182">
        <v>0</v>
      </c>
      <c r="T165" s="183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4" t="s">
        <v>585</v>
      </c>
      <c r="AT165" s="184" t="s">
        <v>597</v>
      </c>
      <c r="AU165" s="184" t="s">
        <v>77</v>
      </c>
      <c r="AY165" s="14" t="s">
        <v>168</v>
      </c>
      <c r="BE165" s="185">
        <f t="shared" si="4"/>
        <v>0</v>
      </c>
      <c r="BF165" s="185">
        <f t="shared" si="5"/>
        <v>0</v>
      </c>
      <c r="BG165" s="185">
        <f t="shared" si="6"/>
        <v>0</v>
      </c>
      <c r="BH165" s="185">
        <f t="shared" si="7"/>
        <v>0</v>
      </c>
      <c r="BI165" s="185">
        <f t="shared" si="8"/>
        <v>0</v>
      </c>
      <c r="BJ165" s="14" t="s">
        <v>84</v>
      </c>
      <c r="BK165" s="185">
        <f t="shared" si="9"/>
        <v>0</v>
      </c>
      <c r="BL165" s="14" t="s">
        <v>585</v>
      </c>
      <c r="BM165" s="184" t="s">
        <v>1554</v>
      </c>
    </row>
    <row r="166" spans="1:65" s="2" customFormat="1" ht="24.2" customHeight="1">
      <c r="A166" s="31"/>
      <c r="B166" s="32"/>
      <c r="C166" s="186" t="s">
        <v>799</v>
      </c>
      <c r="D166" s="186" t="s">
        <v>597</v>
      </c>
      <c r="E166" s="187" t="s">
        <v>1555</v>
      </c>
      <c r="F166" s="188" t="s">
        <v>1556</v>
      </c>
      <c r="G166" s="189" t="s">
        <v>212</v>
      </c>
      <c r="H166" s="190">
        <v>50</v>
      </c>
      <c r="I166" s="191"/>
      <c r="J166" s="192">
        <f t="shared" si="0"/>
        <v>0</v>
      </c>
      <c r="K166" s="188" t="s">
        <v>1</v>
      </c>
      <c r="L166" s="36"/>
      <c r="M166" s="193" t="s">
        <v>1</v>
      </c>
      <c r="N166" s="194" t="s">
        <v>42</v>
      </c>
      <c r="O166" s="68"/>
      <c r="P166" s="182">
        <f t="shared" si="1"/>
        <v>0</v>
      </c>
      <c r="Q166" s="182">
        <v>0</v>
      </c>
      <c r="R166" s="182">
        <f t="shared" si="2"/>
        <v>0</v>
      </c>
      <c r="S166" s="182">
        <v>0</v>
      </c>
      <c r="T166" s="183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84</v>
      </c>
      <c r="AT166" s="184" t="s">
        <v>597</v>
      </c>
      <c r="AU166" s="184" t="s">
        <v>77</v>
      </c>
      <c r="AY166" s="14" t="s">
        <v>168</v>
      </c>
      <c r="BE166" s="185">
        <f t="shared" si="4"/>
        <v>0</v>
      </c>
      <c r="BF166" s="185">
        <f t="shared" si="5"/>
        <v>0</v>
      </c>
      <c r="BG166" s="185">
        <f t="shared" si="6"/>
        <v>0</v>
      </c>
      <c r="BH166" s="185">
        <f t="shared" si="7"/>
        <v>0</v>
      </c>
      <c r="BI166" s="185">
        <f t="shared" si="8"/>
        <v>0</v>
      </c>
      <c r="BJ166" s="14" t="s">
        <v>84</v>
      </c>
      <c r="BK166" s="185">
        <f t="shared" si="9"/>
        <v>0</v>
      </c>
      <c r="BL166" s="14" t="s">
        <v>84</v>
      </c>
      <c r="BM166" s="184" t="s">
        <v>1557</v>
      </c>
    </row>
    <row r="167" spans="1:65" s="2" customFormat="1" ht="24.2" customHeight="1">
      <c r="A167" s="31"/>
      <c r="B167" s="32"/>
      <c r="C167" s="172" t="s">
        <v>803</v>
      </c>
      <c r="D167" s="172" t="s">
        <v>163</v>
      </c>
      <c r="E167" s="173" t="s">
        <v>1558</v>
      </c>
      <c r="F167" s="174" t="s">
        <v>1559</v>
      </c>
      <c r="G167" s="175" t="s">
        <v>166</v>
      </c>
      <c r="H167" s="176">
        <v>20</v>
      </c>
      <c r="I167" s="177"/>
      <c r="J167" s="178">
        <f t="shared" si="0"/>
        <v>0</v>
      </c>
      <c r="K167" s="174" t="s">
        <v>1</v>
      </c>
      <c r="L167" s="179"/>
      <c r="M167" s="180" t="s">
        <v>1</v>
      </c>
      <c r="N167" s="181" t="s">
        <v>42</v>
      </c>
      <c r="O167" s="68"/>
      <c r="P167" s="182">
        <f t="shared" si="1"/>
        <v>0</v>
      </c>
      <c r="Q167" s="182">
        <v>5.0000000000000002E-5</v>
      </c>
      <c r="R167" s="182">
        <f t="shared" si="2"/>
        <v>1E-3</v>
      </c>
      <c r="S167" s="182">
        <v>0</v>
      </c>
      <c r="T167" s="183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86</v>
      </c>
      <c r="AT167" s="184" t="s">
        <v>163</v>
      </c>
      <c r="AU167" s="184" t="s">
        <v>77</v>
      </c>
      <c r="AY167" s="14" t="s">
        <v>168</v>
      </c>
      <c r="BE167" s="185">
        <f t="shared" si="4"/>
        <v>0</v>
      </c>
      <c r="BF167" s="185">
        <f t="shared" si="5"/>
        <v>0</v>
      </c>
      <c r="BG167" s="185">
        <f t="shared" si="6"/>
        <v>0</v>
      </c>
      <c r="BH167" s="185">
        <f t="shared" si="7"/>
        <v>0</v>
      </c>
      <c r="BI167" s="185">
        <f t="shared" si="8"/>
        <v>0</v>
      </c>
      <c r="BJ167" s="14" t="s">
        <v>84</v>
      </c>
      <c r="BK167" s="185">
        <f t="shared" si="9"/>
        <v>0</v>
      </c>
      <c r="BL167" s="14" t="s">
        <v>84</v>
      </c>
      <c r="BM167" s="184" t="s">
        <v>1560</v>
      </c>
    </row>
    <row r="168" spans="1:65" s="2" customFormat="1" ht="24.2" customHeight="1">
      <c r="A168" s="31"/>
      <c r="B168" s="32"/>
      <c r="C168" s="186" t="s">
        <v>807</v>
      </c>
      <c r="D168" s="186" t="s">
        <v>597</v>
      </c>
      <c r="E168" s="187" t="s">
        <v>1561</v>
      </c>
      <c r="F168" s="188" t="s">
        <v>1562</v>
      </c>
      <c r="G168" s="189" t="s">
        <v>166</v>
      </c>
      <c r="H168" s="190">
        <v>20</v>
      </c>
      <c r="I168" s="191"/>
      <c r="J168" s="192">
        <f t="shared" si="0"/>
        <v>0</v>
      </c>
      <c r="K168" s="188" t="s">
        <v>1</v>
      </c>
      <c r="L168" s="36"/>
      <c r="M168" s="193" t="s">
        <v>1</v>
      </c>
      <c r="N168" s="194" t="s">
        <v>42</v>
      </c>
      <c r="O168" s="68"/>
      <c r="P168" s="182">
        <f t="shared" si="1"/>
        <v>0</v>
      </c>
      <c r="Q168" s="182">
        <v>0</v>
      </c>
      <c r="R168" s="182">
        <f t="shared" si="2"/>
        <v>0</v>
      </c>
      <c r="S168" s="182">
        <v>0</v>
      </c>
      <c r="T168" s="183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84</v>
      </c>
      <c r="AT168" s="184" t="s">
        <v>597</v>
      </c>
      <c r="AU168" s="184" t="s">
        <v>77</v>
      </c>
      <c r="AY168" s="14" t="s">
        <v>168</v>
      </c>
      <c r="BE168" s="185">
        <f t="shared" si="4"/>
        <v>0</v>
      </c>
      <c r="BF168" s="185">
        <f t="shared" si="5"/>
        <v>0</v>
      </c>
      <c r="BG168" s="185">
        <f t="shared" si="6"/>
        <v>0</v>
      </c>
      <c r="BH168" s="185">
        <f t="shared" si="7"/>
        <v>0</v>
      </c>
      <c r="BI168" s="185">
        <f t="shared" si="8"/>
        <v>0</v>
      </c>
      <c r="BJ168" s="14" t="s">
        <v>84</v>
      </c>
      <c r="BK168" s="185">
        <f t="shared" si="9"/>
        <v>0</v>
      </c>
      <c r="BL168" s="14" t="s">
        <v>84</v>
      </c>
      <c r="BM168" s="184" t="s">
        <v>1563</v>
      </c>
    </row>
    <row r="169" spans="1:65" s="2" customFormat="1" ht="14.45" customHeight="1">
      <c r="A169" s="31"/>
      <c r="B169" s="32"/>
      <c r="C169" s="186" t="s">
        <v>815</v>
      </c>
      <c r="D169" s="186" t="s">
        <v>597</v>
      </c>
      <c r="E169" s="187" t="s">
        <v>1564</v>
      </c>
      <c r="F169" s="188" t="s">
        <v>1565</v>
      </c>
      <c r="G169" s="189" t="s">
        <v>212</v>
      </c>
      <c r="H169" s="190">
        <v>2870</v>
      </c>
      <c r="I169" s="191"/>
      <c r="J169" s="192">
        <f t="shared" si="0"/>
        <v>0</v>
      </c>
      <c r="K169" s="188" t="s">
        <v>1</v>
      </c>
      <c r="L169" s="36"/>
      <c r="M169" s="193" t="s">
        <v>1</v>
      </c>
      <c r="N169" s="194" t="s">
        <v>42</v>
      </c>
      <c r="O169" s="68"/>
      <c r="P169" s="182">
        <f t="shared" si="1"/>
        <v>0</v>
      </c>
      <c r="Q169" s="182">
        <v>0</v>
      </c>
      <c r="R169" s="182">
        <f t="shared" si="2"/>
        <v>0</v>
      </c>
      <c r="S169" s="182">
        <v>0</v>
      </c>
      <c r="T169" s="183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84</v>
      </c>
      <c r="AT169" s="184" t="s">
        <v>597</v>
      </c>
      <c r="AU169" s="184" t="s">
        <v>77</v>
      </c>
      <c r="AY169" s="14" t="s">
        <v>168</v>
      </c>
      <c r="BE169" s="185">
        <f t="shared" si="4"/>
        <v>0</v>
      </c>
      <c r="BF169" s="185">
        <f t="shared" si="5"/>
        <v>0</v>
      </c>
      <c r="BG169" s="185">
        <f t="shared" si="6"/>
        <v>0</v>
      </c>
      <c r="BH169" s="185">
        <f t="shared" si="7"/>
        <v>0</v>
      </c>
      <c r="BI169" s="185">
        <f t="shared" si="8"/>
        <v>0</v>
      </c>
      <c r="BJ169" s="14" t="s">
        <v>84</v>
      </c>
      <c r="BK169" s="185">
        <f t="shared" si="9"/>
        <v>0</v>
      </c>
      <c r="BL169" s="14" t="s">
        <v>84</v>
      </c>
      <c r="BM169" s="184" t="s">
        <v>1566</v>
      </c>
    </row>
    <row r="170" spans="1:65" s="2" customFormat="1" ht="14.45" customHeight="1">
      <c r="A170" s="31"/>
      <c r="B170" s="32"/>
      <c r="C170" s="186" t="s">
        <v>819</v>
      </c>
      <c r="D170" s="186" t="s">
        <v>597</v>
      </c>
      <c r="E170" s="187" t="s">
        <v>1567</v>
      </c>
      <c r="F170" s="188" t="s">
        <v>1568</v>
      </c>
      <c r="G170" s="189" t="s">
        <v>212</v>
      </c>
      <c r="H170" s="190">
        <v>870</v>
      </c>
      <c r="I170" s="191"/>
      <c r="J170" s="192">
        <f t="shared" si="0"/>
        <v>0</v>
      </c>
      <c r="K170" s="188" t="s">
        <v>1</v>
      </c>
      <c r="L170" s="36"/>
      <c r="M170" s="193" t="s">
        <v>1</v>
      </c>
      <c r="N170" s="194" t="s">
        <v>42</v>
      </c>
      <c r="O170" s="68"/>
      <c r="P170" s="182">
        <f t="shared" si="1"/>
        <v>0</v>
      </c>
      <c r="Q170" s="182">
        <v>0</v>
      </c>
      <c r="R170" s="182">
        <f t="shared" si="2"/>
        <v>0</v>
      </c>
      <c r="S170" s="182">
        <v>0</v>
      </c>
      <c r="T170" s="183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84</v>
      </c>
      <c r="AT170" s="184" t="s">
        <v>597</v>
      </c>
      <c r="AU170" s="184" t="s">
        <v>77</v>
      </c>
      <c r="AY170" s="14" t="s">
        <v>168</v>
      </c>
      <c r="BE170" s="185">
        <f t="shared" si="4"/>
        <v>0</v>
      </c>
      <c r="BF170" s="185">
        <f t="shared" si="5"/>
        <v>0</v>
      </c>
      <c r="BG170" s="185">
        <f t="shared" si="6"/>
        <v>0</v>
      </c>
      <c r="BH170" s="185">
        <f t="shared" si="7"/>
        <v>0</v>
      </c>
      <c r="BI170" s="185">
        <f t="shared" si="8"/>
        <v>0</v>
      </c>
      <c r="BJ170" s="14" t="s">
        <v>84</v>
      </c>
      <c r="BK170" s="185">
        <f t="shared" si="9"/>
        <v>0</v>
      </c>
      <c r="BL170" s="14" t="s">
        <v>84</v>
      </c>
      <c r="BM170" s="184" t="s">
        <v>1569</v>
      </c>
    </row>
    <row r="171" spans="1:65" s="2" customFormat="1" ht="24.2" customHeight="1">
      <c r="A171" s="31"/>
      <c r="B171" s="32"/>
      <c r="C171" s="186" t="s">
        <v>823</v>
      </c>
      <c r="D171" s="186" t="s">
        <v>597</v>
      </c>
      <c r="E171" s="187" t="s">
        <v>1570</v>
      </c>
      <c r="F171" s="188" t="s">
        <v>1571</v>
      </c>
      <c r="G171" s="189" t="s">
        <v>166</v>
      </c>
      <c r="H171" s="190">
        <v>10</v>
      </c>
      <c r="I171" s="191"/>
      <c r="J171" s="192">
        <f t="shared" si="0"/>
        <v>0</v>
      </c>
      <c r="K171" s="188" t="s">
        <v>1</v>
      </c>
      <c r="L171" s="36"/>
      <c r="M171" s="193" t="s">
        <v>1</v>
      </c>
      <c r="N171" s="194" t="s">
        <v>42</v>
      </c>
      <c r="O171" s="68"/>
      <c r="P171" s="182">
        <f t="shared" si="1"/>
        <v>0</v>
      </c>
      <c r="Q171" s="182">
        <v>0</v>
      </c>
      <c r="R171" s="182">
        <f t="shared" si="2"/>
        <v>0</v>
      </c>
      <c r="S171" s="182">
        <v>0</v>
      </c>
      <c r="T171" s="183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84</v>
      </c>
      <c r="AT171" s="184" t="s">
        <v>597</v>
      </c>
      <c r="AU171" s="184" t="s">
        <v>77</v>
      </c>
      <c r="AY171" s="14" t="s">
        <v>168</v>
      </c>
      <c r="BE171" s="185">
        <f t="shared" si="4"/>
        <v>0</v>
      </c>
      <c r="BF171" s="185">
        <f t="shared" si="5"/>
        <v>0</v>
      </c>
      <c r="BG171" s="185">
        <f t="shared" si="6"/>
        <v>0</v>
      </c>
      <c r="BH171" s="185">
        <f t="shared" si="7"/>
        <v>0</v>
      </c>
      <c r="BI171" s="185">
        <f t="shared" si="8"/>
        <v>0</v>
      </c>
      <c r="BJ171" s="14" t="s">
        <v>84</v>
      </c>
      <c r="BK171" s="185">
        <f t="shared" si="9"/>
        <v>0</v>
      </c>
      <c r="BL171" s="14" t="s">
        <v>84</v>
      </c>
      <c r="BM171" s="184" t="s">
        <v>1572</v>
      </c>
    </row>
    <row r="172" spans="1:65" s="2" customFormat="1" ht="24.2" customHeight="1">
      <c r="A172" s="31"/>
      <c r="B172" s="32"/>
      <c r="C172" s="186" t="s">
        <v>827</v>
      </c>
      <c r="D172" s="186" t="s">
        <v>597</v>
      </c>
      <c r="E172" s="187" t="s">
        <v>1573</v>
      </c>
      <c r="F172" s="188" t="s">
        <v>1574</v>
      </c>
      <c r="G172" s="189" t="s">
        <v>166</v>
      </c>
      <c r="H172" s="190">
        <v>2</v>
      </c>
      <c r="I172" s="191"/>
      <c r="J172" s="192">
        <f t="shared" si="0"/>
        <v>0</v>
      </c>
      <c r="K172" s="188" t="s">
        <v>1</v>
      </c>
      <c r="L172" s="36"/>
      <c r="M172" s="193" t="s">
        <v>1</v>
      </c>
      <c r="N172" s="194" t="s">
        <v>42</v>
      </c>
      <c r="O172" s="68"/>
      <c r="P172" s="182">
        <f t="shared" si="1"/>
        <v>0</v>
      </c>
      <c r="Q172" s="182">
        <v>0</v>
      </c>
      <c r="R172" s="182">
        <f t="shared" si="2"/>
        <v>0</v>
      </c>
      <c r="S172" s="182">
        <v>0</v>
      </c>
      <c r="T172" s="183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84</v>
      </c>
      <c r="AT172" s="184" t="s">
        <v>597</v>
      </c>
      <c r="AU172" s="184" t="s">
        <v>77</v>
      </c>
      <c r="AY172" s="14" t="s">
        <v>168</v>
      </c>
      <c r="BE172" s="185">
        <f t="shared" si="4"/>
        <v>0</v>
      </c>
      <c r="BF172" s="185">
        <f t="shared" si="5"/>
        <v>0</v>
      </c>
      <c r="BG172" s="185">
        <f t="shared" si="6"/>
        <v>0</v>
      </c>
      <c r="BH172" s="185">
        <f t="shared" si="7"/>
        <v>0</v>
      </c>
      <c r="BI172" s="185">
        <f t="shared" si="8"/>
        <v>0</v>
      </c>
      <c r="BJ172" s="14" t="s">
        <v>84</v>
      </c>
      <c r="BK172" s="185">
        <f t="shared" si="9"/>
        <v>0</v>
      </c>
      <c r="BL172" s="14" t="s">
        <v>84</v>
      </c>
      <c r="BM172" s="184" t="s">
        <v>1575</v>
      </c>
    </row>
    <row r="173" spans="1:65" s="2" customFormat="1" ht="24.2" customHeight="1">
      <c r="A173" s="31"/>
      <c r="B173" s="32"/>
      <c r="C173" s="186" t="s">
        <v>831</v>
      </c>
      <c r="D173" s="186" t="s">
        <v>597</v>
      </c>
      <c r="E173" s="187" t="s">
        <v>1576</v>
      </c>
      <c r="F173" s="188" t="s">
        <v>1577</v>
      </c>
      <c r="G173" s="189" t="s">
        <v>1290</v>
      </c>
      <c r="H173" s="190">
        <v>4</v>
      </c>
      <c r="I173" s="191"/>
      <c r="J173" s="192">
        <f t="shared" si="0"/>
        <v>0</v>
      </c>
      <c r="K173" s="188" t="s">
        <v>1</v>
      </c>
      <c r="L173" s="36"/>
      <c r="M173" s="193" t="s">
        <v>1</v>
      </c>
      <c r="N173" s="194" t="s">
        <v>42</v>
      </c>
      <c r="O173" s="68"/>
      <c r="P173" s="182">
        <f t="shared" si="1"/>
        <v>0</v>
      </c>
      <c r="Q173" s="182">
        <v>8.8000000000000005E-3</v>
      </c>
      <c r="R173" s="182">
        <f t="shared" si="2"/>
        <v>3.5200000000000002E-2</v>
      </c>
      <c r="S173" s="182">
        <v>0</v>
      </c>
      <c r="T173" s="183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84</v>
      </c>
      <c r="AT173" s="184" t="s">
        <v>597</v>
      </c>
      <c r="AU173" s="184" t="s">
        <v>77</v>
      </c>
      <c r="AY173" s="14" t="s">
        <v>168</v>
      </c>
      <c r="BE173" s="185">
        <f t="shared" si="4"/>
        <v>0</v>
      </c>
      <c r="BF173" s="185">
        <f t="shared" si="5"/>
        <v>0</v>
      </c>
      <c r="BG173" s="185">
        <f t="shared" si="6"/>
        <v>0</v>
      </c>
      <c r="BH173" s="185">
        <f t="shared" si="7"/>
        <v>0</v>
      </c>
      <c r="BI173" s="185">
        <f t="shared" si="8"/>
        <v>0</v>
      </c>
      <c r="BJ173" s="14" t="s">
        <v>84</v>
      </c>
      <c r="BK173" s="185">
        <f t="shared" si="9"/>
        <v>0</v>
      </c>
      <c r="BL173" s="14" t="s">
        <v>84</v>
      </c>
      <c r="BM173" s="184" t="s">
        <v>1578</v>
      </c>
    </row>
    <row r="174" spans="1:65" s="2" customFormat="1" ht="24.2" customHeight="1">
      <c r="A174" s="31"/>
      <c r="B174" s="32"/>
      <c r="C174" s="186" t="s">
        <v>835</v>
      </c>
      <c r="D174" s="186" t="s">
        <v>597</v>
      </c>
      <c r="E174" s="187" t="s">
        <v>1579</v>
      </c>
      <c r="F174" s="188" t="s">
        <v>1580</v>
      </c>
      <c r="G174" s="189" t="s">
        <v>212</v>
      </c>
      <c r="H174" s="190">
        <v>750</v>
      </c>
      <c r="I174" s="191"/>
      <c r="J174" s="192">
        <f t="shared" si="0"/>
        <v>0</v>
      </c>
      <c r="K174" s="188" t="s">
        <v>1</v>
      </c>
      <c r="L174" s="36"/>
      <c r="M174" s="193" t="s">
        <v>1</v>
      </c>
      <c r="N174" s="194" t="s">
        <v>42</v>
      </c>
      <c r="O174" s="68"/>
      <c r="P174" s="182">
        <f t="shared" si="1"/>
        <v>0</v>
      </c>
      <c r="Q174" s="182">
        <v>0</v>
      </c>
      <c r="R174" s="182">
        <f t="shared" si="2"/>
        <v>0</v>
      </c>
      <c r="S174" s="182">
        <v>0</v>
      </c>
      <c r="T174" s="183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84</v>
      </c>
      <c r="AT174" s="184" t="s">
        <v>597</v>
      </c>
      <c r="AU174" s="184" t="s">
        <v>77</v>
      </c>
      <c r="AY174" s="14" t="s">
        <v>168</v>
      </c>
      <c r="BE174" s="185">
        <f t="shared" si="4"/>
        <v>0</v>
      </c>
      <c r="BF174" s="185">
        <f t="shared" si="5"/>
        <v>0</v>
      </c>
      <c r="BG174" s="185">
        <f t="shared" si="6"/>
        <v>0</v>
      </c>
      <c r="BH174" s="185">
        <f t="shared" si="7"/>
        <v>0</v>
      </c>
      <c r="BI174" s="185">
        <f t="shared" si="8"/>
        <v>0</v>
      </c>
      <c r="BJ174" s="14" t="s">
        <v>84</v>
      </c>
      <c r="BK174" s="185">
        <f t="shared" si="9"/>
        <v>0</v>
      </c>
      <c r="BL174" s="14" t="s">
        <v>84</v>
      </c>
      <c r="BM174" s="184" t="s">
        <v>1581</v>
      </c>
    </row>
    <row r="175" spans="1:65" s="2" customFormat="1" ht="24.2" customHeight="1">
      <c r="A175" s="31"/>
      <c r="B175" s="32"/>
      <c r="C175" s="172" t="s">
        <v>839</v>
      </c>
      <c r="D175" s="172" t="s">
        <v>163</v>
      </c>
      <c r="E175" s="173" t="s">
        <v>1582</v>
      </c>
      <c r="F175" s="174" t="s">
        <v>1583</v>
      </c>
      <c r="G175" s="175" t="s">
        <v>212</v>
      </c>
      <c r="H175" s="176">
        <v>120</v>
      </c>
      <c r="I175" s="177"/>
      <c r="J175" s="178">
        <f t="shared" si="0"/>
        <v>0</v>
      </c>
      <c r="K175" s="174" t="s">
        <v>1</v>
      </c>
      <c r="L175" s="179"/>
      <c r="M175" s="180" t="s">
        <v>1</v>
      </c>
      <c r="N175" s="181" t="s">
        <v>42</v>
      </c>
      <c r="O175" s="68"/>
      <c r="P175" s="182">
        <f t="shared" si="1"/>
        <v>0</v>
      </c>
      <c r="Q175" s="182">
        <v>1.2800000000000001E-3</v>
      </c>
      <c r="R175" s="182">
        <f t="shared" si="2"/>
        <v>0.15360000000000001</v>
      </c>
      <c r="S175" s="182">
        <v>0</v>
      </c>
      <c r="T175" s="183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213</v>
      </c>
      <c r="AT175" s="184" t="s">
        <v>163</v>
      </c>
      <c r="AU175" s="184" t="s">
        <v>77</v>
      </c>
      <c r="AY175" s="14" t="s">
        <v>168</v>
      </c>
      <c r="BE175" s="185">
        <f t="shared" si="4"/>
        <v>0</v>
      </c>
      <c r="BF175" s="185">
        <f t="shared" si="5"/>
        <v>0</v>
      </c>
      <c r="BG175" s="185">
        <f t="shared" si="6"/>
        <v>0</v>
      </c>
      <c r="BH175" s="185">
        <f t="shared" si="7"/>
        <v>0</v>
      </c>
      <c r="BI175" s="185">
        <f t="shared" si="8"/>
        <v>0</v>
      </c>
      <c r="BJ175" s="14" t="s">
        <v>84</v>
      </c>
      <c r="BK175" s="185">
        <f t="shared" si="9"/>
        <v>0</v>
      </c>
      <c r="BL175" s="14" t="s">
        <v>213</v>
      </c>
      <c r="BM175" s="184" t="s">
        <v>1584</v>
      </c>
    </row>
    <row r="176" spans="1:65" s="2" customFormat="1" ht="24.2" customHeight="1">
      <c r="A176" s="31"/>
      <c r="B176" s="32"/>
      <c r="C176" s="186" t="s">
        <v>843</v>
      </c>
      <c r="D176" s="186" t="s">
        <v>597</v>
      </c>
      <c r="E176" s="187" t="s">
        <v>1585</v>
      </c>
      <c r="F176" s="188" t="s">
        <v>1586</v>
      </c>
      <c r="G176" s="189" t="s">
        <v>212</v>
      </c>
      <c r="H176" s="190">
        <v>120</v>
      </c>
      <c r="I176" s="191"/>
      <c r="J176" s="192">
        <f t="shared" si="0"/>
        <v>0</v>
      </c>
      <c r="K176" s="188" t="s">
        <v>1</v>
      </c>
      <c r="L176" s="36"/>
      <c r="M176" s="193" t="s">
        <v>1</v>
      </c>
      <c r="N176" s="194" t="s">
        <v>42</v>
      </c>
      <c r="O176" s="68"/>
      <c r="P176" s="182">
        <f t="shared" si="1"/>
        <v>0</v>
      </c>
      <c r="Q176" s="182">
        <v>0</v>
      </c>
      <c r="R176" s="182">
        <f t="shared" si="2"/>
        <v>0</v>
      </c>
      <c r="S176" s="182">
        <v>0</v>
      </c>
      <c r="T176" s="183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84</v>
      </c>
      <c r="AT176" s="184" t="s">
        <v>597</v>
      </c>
      <c r="AU176" s="184" t="s">
        <v>77</v>
      </c>
      <c r="AY176" s="14" t="s">
        <v>168</v>
      </c>
      <c r="BE176" s="185">
        <f t="shared" si="4"/>
        <v>0</v>
      </c>
      <c r="BF176" s="185">
        <f t="shared" si="5"/>
        <v>0</v>
      </c>
      <c r="BG176" s="185">
        <f t="shared" si="6"/>
        <v>0</v>
      </c>
      <c r="BH176" s="185">
        <f t="shared" si="7"/>
        <v>0</v>
      </c>
      <c r="BI176" s="185">
        <f t="shared" si="8"/>
        <v>0</v>
      </c>
      <c r="BJ176" s="14" t="s">
        <v>84</v>
      </c>
      <c r="BK176" s="185">
        <f t="shared" si="9"/>
        <v>0</v>
      </c>
      <c r="BL176" s="14" t="s">
        <v>84</v>
      </c>
      <c r="BM176" s="184" t="s">
        <v>1587</v>
      </c>
    </row>
    <row r="177" spans="1:65" s="2" customFormat="1" ht="14.45" customHeight="1">
      <c r="A177" s="31"/>
      <c r="B177" s="32"/>
      <c r="C177" s="172" t="s">
        <v>847</v>
      </c>
      <c r="D177" s="172" t="s">
        <v>163</v>
      </c>
      <c r="E177" s="173" t="s">
        <v>1311</v>
      </c>
      <c r="F177" s="174" t="s">
        <v>1312</v>
      </c>
      <c r="G177" s="175" t="s">
        <v>212</v>
      </c>
      <c r="H177" s="176">
        <v>260</v>
      </c>
      <c r="I177" s="177"/>
      <c r="J177" s="178">
        <f t="shared" si="0"/>
        <v>0</v>
      </c>
      <c r="K177" s="174" t="s">
        <v>1</v>
      </c>
      <c r="L177" s="179"/>
      <c r="M177" s="180" t="s">
        <v>1</v>
      </c>
      <c r="N177" s="181" t="s">
        <v>42</v>
      </c>
      <c r="O177" s="68"/>
      <c r="P177" s="182">
        <f t="shared" si="1"/>
        <v>0</v>
      </c>
      <c r="Q177" s="182">
        <v>3.7000000000000002E-3</v>
      </c>
      <c r="R177" s="182">
        <f t="shared" si="2"/>
        <v>0.96200000000000008</v>
      </c>
      <c r="S177" s="182">
        <v>0</v>
      </c>
      <c r="T177" s="183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86</v>
      </c>
      <c r="AT177" s="184" t="s">
        <v>163</v>
      </c>
      <c r="AU177" s="184" t="s">
        <v>77</v>
      </c>
      <c r="AY177" s="14" t="s">
        <v>168</v>
      </c>
      <c r="BE177" s="185">
        <f t="shared" si="4"/>
        <v>0</v>
      </c>
      <c r="BF177" s="185">
        <f t="shared" si="5"/>
        <v>0</v>
      </c>
      <c r="BG177" s="185">
        <f t="shared" si="6"/>
        <v>0</v>
      </c>
      <c r="BH177" s="185">
        <f t="shared" si="7"/>
        <v>0</v>
      </c>
      <c r="BI177" s="185">
        <f t="shared" si="8"/>
        <v>0</v>
      </c>
      <c r="BJ177" s="14" t="s">
        <v>84</v>
      </c>
      <c r="BK177" s="185">
        <f t="shared" si="9"/>
        <v>0</v>
      </c>
      <c r="BL177" s="14" t="s">
        <v>84</v>
      </c>
      <c r="BM177" s="184" t="s">
        <v>1588</v>
      </c>
    </row>
    <row r="178" spans="1:65" s="2" customFormat="1" ht="24.2" customHeight="1">
      <c r="A178" s="31"/>
      <c r="B178" s="32"/>
      <c r="C178" s="186" t="s">
        <v>855</v>
      </c>
      <c r="D178" s="186" t="s">
        <v>597</v>
      </c>
      <c r="E178" s="187" t="s">
        <v>1589</v>
      </c>
      <c r="F178" s="188" t="s">
        <v>1590</v>
      </c>
      <c r="G178" s="189" t="s">
        <v>212</v>
      </c>
      <c r="H178" s="190">
        <v>750</v>
      </c>
      <c r="I178" s="191"/>
      <c r="J178" s="192">
        <f t="shared" si="0"/>
        <v>0</v>
      </c>
      <c r="K178" s="188" t="s">
        <v>1</v>
      </c>
      <c r="L178" s="36"/>
      <c r="M178" s="193" t="s">
        <v>1</v>
      </c>
      <c r="N178" s="194" t="s">
        <v>42</v>
      </c>
      <c r="O178" s="68"/>
      <c r="P178" s="182">
        <f t="shared" si="1"/>
        <v>0</v>
      </c>
      <c r="Q178" s="182">
        <v>0.20300000000000001</v>
      </c>
      <c r="R178" s="182">
        <f t="shared" si="2"/>
        <v>152.25</v>
      </c>
      <c r="S178" s="182">
        <v>0</v>
      </c>
      <c r="T178" s="183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84</v>
      </c>
      <c r="AT178" s="184" t="s">
        <v>597</v>
      </c>
      <c r="AU178" s="184" t="s">
        <v>77</v>
      </c>
      <c r="AY178" s="14" t="s">
        <v>168</v>
      </c>
      <c r="BE178" s="185">
        <f t="shared" si="4"/>
        <v>0</v>
      </c>
      <c r="BF178" s="185">
        <f t="shared" si="5"/>
        <v>0</v>
      </c>
      <c r="BG178" s="185">
        <f t="shared" si="6"/>
        <v>0</v>
      </c>
      <c r="BH178" s="185">
        <f t="shared" si="7"/>
        <v>0</v>
      </c>
      <c r="BI178" s="185">
        <f t="shared" si="8"/>
        <v>0</v>
      </c>
      <c r="BJ178" s="14" t="s">
        <v>84</v>
      </c>
      <c r="BK178" s="185">
        <f t="shared" si="9"/>
        <v>0</v>
      </c>
      <c r="BL178" s="14" t="s">
        <v>84</v>
      </c>
      <c r="BM178" s="184" t="s">
        <v>1591</v>
      </c>
    </row>
    <row r="179" spans="1:65" s="2" customFormat="1" ht="24.2" customHeight="1">
      <c r="A179" s="31"/>
      <c r="B179" s="32"/>
      <c r="C179" s="186" t="s">
        <v>859</v>
      </c>
      <c r="D179" s="186" t="s">
        <v>597</v>
      </c>
      <c r="E179" s="187" t="s">
        <v>1592</v>
      </c>
      <c r="F179" s="188" t="s">
        <v>1593</v>
      </c>
      <c r="G179" s="189" t="s">
        <v>212</v>
      </c>
      <c r="H179" s="190">
        <v>750</v>
      </c>
      <c r="I179" s="191"/>
      <c r="J179" s="192">
        <f t="shared" si="0"/>
        <v>0</v>
      </c>
      <c r="K179" s="188" t="s">
        <v>1</v>
      </c>
      <c r="L179" s="36"/>
      <c r="M179" s="193" t="s">
        <v>1</v>
      </c>
      <c r="N179" s="194" t="s">
        <v>42</v>
      </c>
      <c r="O179" s="68"/>
      <c r="P179" s="182">
        <f t="shared" si="1"/>
        <v>0</v>
      </c>
      <c r="Q179" s="182">
        <v>0</v>
      </c>
      <c r="R179" s="182">
        <f t="shared" si="2"/>
        <v>0</v>
      </c>
      <c r="S179" s="182">
        <v>0</v>
      </c>
      <c r="T179" s="183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84</v>
      </c>
      <c r="AT179" s="184" t="s">
        <v>597</v>
      </c>
      <c r="AU179" s="184" t="s">
        <v>77</v>
      </c>
      <c r="AY179" s="14" t="s">
        <v>168</v>
      </c>
      <c r="BE179" s="185">
        <f t="shared" si="4"/>
        <v>0</v>
      </c>
      <c r="BF179" s="185">
        <f t="shared" si="5"/>
        <v>0</v>
      </c>
      <c r="BG179" s="185">
        <f t="shared" si="6"/>
        <v>0</v>
      </c>
      <c r="BH179" s="185">
        <f t="shared" si="7"/>
        <v>0</v>
      </c>
      <c r="BI179" s="185">
        <f t="shared" si="8"/>
        <v>0</v>
      </c>
      <c r="BJ179" s="14" t="s">
        <v>84</v>
      </c>
      <c r="BK179" s="185">
        <f t="shared" si="9"/>
        <v>0</v>
      </c>
      <c r="BL179" s="14" t="s">
        <v>84</v>
      </c>
      <c r="BM179" s="184" t="s">
        <v>1594</v>
      </c>
    </row>
    <row r="180" spans="1:65" s="2" customFormat="1" ht="14.45" customHeight="1">
      <c r="A180" s="31"/>
      <c r="B180" s="32"/>
      <c r="C180" s="186" t="s">
        <v>863</v>
      </c>
      <c r="D180" s="186" t="s">
        <v>597</v>
      </c>
      <c r="E180" s="187" t="s">
        <v>1326</v>
      </c>
      <c r="F180" s="188" t="s">
        <v>1327</v>
      </c>
      <c r="G180" s="189" t="s">
        <v>1328</v>
      </c>
      <c r="H180" s="190">
        <v>300</v>
      </c>
      <c r="I180" s="191"/>
      <c r="J180" s="192">
        <f t="shared" si="0"/>
        <v>0</v>
      </c>
      <c r="K180" s="188" t="s">
        <v>1</v>
      </c>
      <c r="L180" s="36"/>
      <c r="M180" s="193" t="s">
        <v>1</v>
      </c>
      <c r="N180" s="194" t="s">
        <v>42</v>
      </c>
      <c r="O180" s="68"/>
      <c r="P180" s="182">
        <f t="shared" si="1"/>
        <v>0</v>
      </c>
      <c r="Q180" s="182">
        <v>0</v>
      </c>
      <c r="R180" s="182">
        <f t="shared" si="2"/>
        <v>0</v>
      </c>
      <c r="S180" s="182">
        <v>0</v>
      </c>
      <c r="T180" s="183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84</v>
      </c>
      <c r="AT180" s="184" t="s">
        <v>597</v>
      </c>
      <c r="AU180" s="184" t="s">
        <v>77</v>
      </c>
      <c r="AY180" s="14" t="s">
        <v>168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14" t="s">
        <v>84</v>
      </c>
      <c r="BK180" s="185">
        <f t="shared" si="9"/>
        <v>0</v>
      </c>
      <c r="BL180" s="14" t="s">
        <v>84</v>
      </c>
      <c r="BM180" s="184" t="s">
        <v>1595</v>
      </c>
    </row>
    <row r="181" spans="1:65" s="2" customFormat="1" ht="24.2" customHeight="1">
      <c r="A181" s="31"/>
      <c r="B181" s="32"/>
      <c r="C181" s="186" t="s">
        <v>86</v>
      </c>
      <c r="D181" s="186" t="s">
        <v>597</v>
      </c>
      <c r="E181" s="187" t="s">
        <v>1596</v>
      </c>
      <c r="F181" s="188" t="s">
        <v>1597</v>
      </c>
      <c r="G181" s="189" t="s">
        <v>166</v>
      </c>
      <c r="H181" s="190">
        <v>1</v>
      </c>
      <c r="I181" s="191"/>
      <c r="J181" s="192">
        <f t="shared" si="0"/>
        <v>0</v>
      </c>
      <c r="K181" s="188" t="s">
        <v>167</v>
      </c>
      <c r="L181" s="36"/>
      <c r="M181" s="193" t="s">
        <v>1</v>
      </c>
      <c r="N181" s="194" t="s">
        <v>42</v>
      </c>
      <c r="O181" s="68"/>
      <c r="P181" s="182">
        <f t="shared" si="1"/>
        <v>0</v>
      </c>
      <c r="Q181" s="182">
        <v>0</v>
      </c>
      <c r="R181" s="182">
        <f t="shared" si="2"/>
        <v>0</v>
      </c>
      <c r="S181" s="182">
        <v>0</v>
      </c>
      <c r="T181" s="183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4" t="s">
        <v>84</v>
      </c>
      <c r="AT181" s="184" t="s">
        <v>597</v>
      </c>
      <c r="AU181" s="184" t="s">
        <v>77</v>
      </c>
      <c r="AY181" s="14" t="s">
        <v>168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14" t="s">
        <v>84</v>
      </c>
      <c r="BK181" s="185">
        <f t="shared" si="9"/>
        <v>0</v>
      </c>
      <c r="BL181" s="14" t="s">
        <v>84</v>
      </c>
      <c r="BM181" s="184" t="s">
        <v>1598</v>
      </c>
    </row>
    <row r="182" spans="1:65" s="2" customFormat="1" ht="24.2" customHeight="1">
      <c r="A182" s="31"/>
      <c r="B182" s="32"/>
      <c r="C182" s="172" t="s">
        <v>94</v>
      </c>
      <c r="D182" s="172" t="s">
        <v>163</v>
      </c>
      <c r="E182" s="173" t="s">
        <v>1599</v>
      </c>
      <c r="F182" s="174" t="s">
        <v>1600</v>
      </c>
      <c r="G182" s="175" t="s">
        <v>166</v>
      </c>
      <c r="H182" s="176">
        <v>3</v>
      </c>
      <c r="I182" s="177"/>
      <c r="J182" s="178">
        <f t="shared" ref="J182:J245" si="10">ROUND(I182*H182,2)</f>
        <v>0</v>
      </c>
      <c r="K182" s="174" t="s">
        <v>167</v>
      </c>
      <c r="L182" s="179"/>
      <c r="M182" s="180" t="s">
        <v>1</v>
      </c>
      <c r="N182" s="181" t="s">
        <v>42</v>
      </c>
      <c r="O182" s="68"/>
      <c r="P182" s="182">
        <f t="shared" ref="P182:P245" si="11">O182*H182</f>
        <v>0</v>
      </c>
      <c r="Q182" s="182">
        <v>0</v>
      </c>
      <c r="R182" s="182">
        <f t="shared" ref="R182:R245" si="12">Q182*H182</f>
        <v>0</v>
      </c>
      <c r="S182" s="182">
        <v>0</v>
      </c>
      <c r="T182" s="183">
        <f t="shared" ref="T182:T245" si="1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86</v>
      </c>
      <c r="AT182" s="184" t="s">
        <v>163</v>
      </c>
      <c r="AU182" s="184" t="s">
        <v>77</v>
      </c>
      <c r="AY182" s="14" t="s">
        <v>168</v>
      </c>
      <c r="BE182" s="185">
        <f t="shared" ref="BE182:BE245" si="14">IF(N182="základní",J182,0)</f>
        <v>0</v>
      </c>
      <c r="BF182" s="185">
        <f t="shared" ref="BF182:BF245" si="15">IF(N182="snížená",J182,0)</f>
        <v>0</v>
      </c>
      <c r="BG182" s="185">
        <f t="shared" ref="BG182:BG245" si="16">IF(N182="zákl. přenesená",J182,0)</f>
        <v>0</v>
      </c>
      <c r="BH182" s="185">
        <f t="shared" ref="BH182:BH245" si="17">IF(N182="sníž. přenesená",J182,0)</f>
        <v>0</v>
      </c>
      <c r="BI182" s="185">
        <f t="shared" ref="BI182:BI245" si="18">IF(N182="nulová",J182,0)</f>
        <v>0</v>
      </c>
      <c r="BJ182" s="14" t="s">
        <v>84</v>
      </c>
      <c r="BK182" s="185">
        <f t="shared" ref="BK182:BK245" si="19">ROUND(I182*H182,2)</f>
        <v>0</v>
      </c>
      <c r="BL182" s="14" t="s">
        <v>84</v>
      </c>
      <c r="BM182" s="184" t="s">
        <v>1601</v>
      </c>
    </row>
    <row r="183" spans="1:65" s="2" customFormat="1" ht="24.2" customHeight="1">
      <c r="A183" s="31"/>
      <c r="B183" s="32"/>
      <c r="C183" s="172" t="s">
        <v>176</v>
      </c>
      <c r="D183" s="172" t="s">
        <v>163</v>
      </c>
      <c r="E183" s="173" t="s">
        <v>1602</v>
      </c>
      <c r="F183" s="174" t="s">
        <v>1603</v>
      </c>
      <c r="G183" s="175" t="s">
        <v>166</v>
      </c>
      <c r="H183" s="176">
        <v>11</v>
      </c>
      <c r="I183" s="177"/>
      <c r="J183" s="178">
        <f t="shared" si="10"/>
        <v>0</v>
      </c>
      <c r="K183" s="174" t="s">
        <v>167</v>
      </c>
      <c r="L183" s="179"/>
      <c r="M183" s="180" t="s">
        <v>1</v>
      </c>
      <c r="N183" s="181" t="s">
        <v>42</v>
      </c>
      <c r="O183" s="68"/>
      <c r="P183" s="182">
        <f t="shared" si="11"/>
        <v>0</v>
      </c>
      <c r="Q183" s="182">
        <v>0</v>
      </c>
      <c r="R183" s="182">
        <f t="shared" si="12"/>
        <v>0</v>
      </c>
      <c r="S183" s="182">
        <v>0</v>
      </c>
      <c r="T183" s="183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86</v>
      </c>
      <c r="AT183" s="184" t="s">
        <v>163</v>
      </c>
      <c r="AU183" s="184" t="s">
        <v>77</v>
      </c>
      <c r="AY183" s="14" t="s">
        <v>168</v>
      </c>
      <c r="BE183" s="185">
        <f t="shared" si="14"/>
        <v>0</v>
      </c>
      <c r="BF183" s="185">
        <f t="shared" si="15"/>
        <v>0</v>
      </c>
      <c r="BG183" s="185">
        <f t="shared" si="16"/>
        <v>0</v>
      </c>
      <c r="BH183" s="185">
        <f t="shared" si="17"/>
        <v>0</v>
      </c>
      <c r="BI183" s="185">
        <f t="shared" si="18"/>
        <v>0</v>
      </c>
      <c r="BJ183" s="14" t="s">
        <v>84</v>
      </c>
      <c r="BK183" s="185">
        <f t="shared" si="19"/>
        <v>0</v>
      </c>
      <c r="BL183" s="14" t="s">
        <v>84</v>
      </c>
      <c r="BM183" s="184" t="s">
        <v>1604</v>
      </c>
    </row>
    <row r="184" spans="1:65" s="2" customFormat="1" ht="24.2" customHeight="1">
      <c r="A184" s="31"/>
      <c r="B184" s="32"/>
      <c r="C184" s="186" t="s">
        <v>181</v>
      </c>
      <c r="D184" s="186" t="s">
        <v>597</v>
      </c>
      <c r="E184" s="187" t="s">
        <v>1605</v>
      </c>
      <c r="F184" s="188" t="s">
        <v>1606</v>
      </c>
      <c r="G184" s="189" t="s">
        <v>166</v>
      </c>
      <c r="H184" s="190">
        <v>11</v>
      </c>
      <c r="I184" s="191"/>
      <c r="J184" s="192">
        <f t="shared" si="10"/>
        <v>0</v>
      </c>
      <c r="K184" s="188" t="s">
        <v>167</v>
      </c>
      <c r="L184" s="36"/>
      <c r="M184" s="193" t="s">
        <v>1</v>
      </c>
      <c r="N184" s="194" t="s">
        <v>42</v>
      </c>
      <c r="O184" s="68"/>
      <c r="P184" s="182">
        <f t="shared" si="11"/>
        <v>0</v>
      </c>
      <c r="Q184" s="182">
        <v>0</v>
      </c>
      <c r="R184" s="182">
        <f t="shared" si="12"/>
        <v>0</v>
      </c>
      <c r="S184" s="182">
        <v>0</v>
      </c>
      <c r="T184" s="183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4" t="s">
        <v>84</v>
      </c>
      <c r="AT184" s="184" t="s">
        <v>597</v>
      </c>
      <c r="AU184" s="184" t="s">
        <v>77</v>
      </c>
      <c r="AY184" s="14" t="s">
        <v>168</v>
      </c>
      <c r="BE184" s="185">
        <f t="shared" si="14"/>
        <v>0</v>
      </c>
      <c r="BF184" s="185">
        <f t="shared" si="15"/>
        <v>0</v>
      </c>
      <c r="BG184" s="185">
        <f t="shared" si="16"/>
        <v>0</v>
      </c>
      <c r="BH184" s="185">
        <f t="shared" si="17"/>
        <v>0</v>
      </c>
      <c r="BI184" s="185">
        <f t="shared" si="18"/>
        <v>0</v>
      </c>
      <c r="BJ184" s="14" t="s">
        <v>84</v>
      </c>
      <c r="BK184" s="185">
        <f t="shared" si="19"/>
        <v>0</v>
      </c>
      <c r="BL184" s="14" t="s">
        <v>84</v>
      </c>
      <c r="BM184" s="184" t="s">
        <v>1607</v>
      </c>
    </row>
    <row r="185" spans="1:65" s="2" customFormat="1" ht="37.9" customHeight="1">
      <c r="A185" s="31"/>
      <c r="B185" s="32"/>
      <c r="C185" s="172" t="s">
        <v>185</v>
      </c>
      <c r="D185" s="172" t="s">
        <v>163</v>
      </c>
      <c r="E185" s="173" t="s">
        <v>1608</v>
      </c>
      <c r="F185" s="174" t="s">
        <v>1609</v>
      </c>
      <c r="G185" s="175" t="s">
        <v>166</v>
      </c>
      <c r="H185" s="176">
        <v>3</v>
      </c>
      <c r="I185" s="177"/>
      <c r="J185" s="178">
        <f t="shared" si="10"/>
        <v>0</v>
      </c>
      <c r="K185" s="174" t="s">
        <v>167</v>
      </c>
      <c r="L185" s="179"/>
      <c r="M185" s="180" t="s">
        <v>1</v>
      </c>
      <c r="N185" s="181" t="s">
        <v>42</v>
      </c>
      <c r="O185" s="68"/>
      <c r="P185" s="182">
        <f t="shared" si="11"/>
        <v>0</v>
      </c>
      <c r="Q185" s="182">
        <v>0</v>
      </c>
      <c r="R185" s="182">
        <f t="shared" si="12"/>
        <v>0</v>
      </c>
      <c r="S185" s="182">
        <v>0</v>
      </c>
      <c r="T185" s="183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86</v>
      </c>
      <c r="AT185" s="184" t="s">
        <v>163</v>
      </c>
      <c r="AU185" s="184" t="s">
        <v>77</v>
      </c>
      <c r="AY185" s="14" t="s">
        <v>168</v>
      </c>
      <c r="BE185" s="185">
        <f t="shared" si="14"/>
        <v>0</v>
      </c>
      <c r="BF185" s="185">
        <f t="shared" si="15"/>
        <v>0</v>
      </c>
      <c r="BG185" s="185">
        <f t="shared" si="16"/>
        <v>0</v>
      </c>
      <c r="BH185" s="185">
        <f t="shared" si="17"/>
        <v>0</v>
      </c>
      <c r="BI185" s="185">
        <f t="shared" si="18"/>
        <v>0</v>
      </c>
      <c r="BJ185" s="14" t="s">
        <v>84</v>
      </c>
      <c r="BK185" s="185">
        <f t="shared" si="19"/>
        <v>0</v>
      </c>
      <c r="BL185" s="14" t="s">
        <v>84</v>
      </c>
      <c r="BM185" s="184" t="s">
        <v>1610</v>
      </c>
    </row>
    <row r="186" spans="1:65" s="2" customFormat="1" ht="37.9" customHeight="1">
      <c r="A186" s="31"/>
      <c r="B186" s="32"/>
      <c r="C186" s="172" t="s">
        <v>189</v>
      </c>
      <c r="D186" s="172" t="s">
        <v>163</v>
      </c>
      <c r="E186" s="173" t="s">
        <v>1611</v>
      </c>
      <c r="F186" s="174" t="s">
        <v>1612</v>
      </c>
      <c r="G186" s="175" t="s">
        <v>166</v>
      </c>
      <c r="H186" s="176">
        <v>13</v>
      </c>
      <c r="I186" s="177"/>
      <c r="J186" s="178">
        <f t="shared" si="10"/>
        <v>0</v>
      </c>
      <c r="K186" s="174" t="s">
        <v>1</v>
      </c>
      <c r="L186" s="179"/>
      <c r="M186" s="180" t="s">
        <v>1</v>
      </c>
      <c r="N186" s="181" t="s">
        <v>42</v>
      </c>
      <c r="O186" s="68"/>
      <c r="P186" s="182">
        <f t="shared" si="11"/>
        <v>0</v>
      </c>
      <c r="Q186" s="182">
        <v>0</v>
      </c>
      <c r="R186" s="182">
        <f t="shared" si="12"/>
        <v>0</v>
      </c>
      <c r="S186" s="182">
        <v>0</v>
      </c>
      <c r="T186" s="183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86</v>
      </c>
      <c r="AT186" s="184" t="s">
        <v>163</v>
      </c>
      <c r="AU186" s="184" t="s">
        <v>77</v>
      </c>
      <c r="AY186" s="14" t="s">
        <v>168</v>
      </c>
      <c r="BE186" s="185">
        <f t="shared" si="14"/>
        <v>0</v>
      </c>
      <c r="BF186" s="185">
        <f t="shared" si="15"/>
        <v>0</v>
      </c>
      <c r="BG186" s="185">
        <f t="shared" si="16"/>
        <v>0</v>
      </c>
      <c r="BH186" s="185">
        <f t="shared" si="17"/>
        <v>0</v>
      </c>
      <c r="BI186" s="185">
        <f t="shared" si="18"/>
        <v>0</v>
      </c>
      <c r="BJ186" s="14" t="s">
        <v>84</v>
      </c>
      <c r="BK186" s="185">
        <f t="shared" si="19"/>
        <v>0</v>
      </c>
      <c r="BL186" s="14" t="s">
        <v>84</v>
      </c>
      <c r="BM186" s="184" t="s">
        <v>1613</v>
      </c>
    </row>
    <row r="187" spans="1:65" s="2" customFormat="1" ht="24.2" customHeight="1">
      <c r="A187" s="31"/>
      <c r="B187" s="32"/>
      <c r="C187" s="172" t="s">
        <v>193</v>
      </c>
      <c r="D187" s="172" t="s">
        <v>163</v>
      </c>
      <c r="E187" s="173" t="s">
        <v>1614</v>
      </c>
      <c r="F187" s="174" t="s">
        <v>1615</v>
      </c>
      <c r="G187" s="175" t="s">
        <v>166</v>
      </c>
      <c r="H187" s="176">
        <v>13</v>
      </c>
      <c r="I187" s="177"/>
      <c r="J187" s="178">
        <f t="shared" si="10"/>
        <v>0</v>
      </c>
      <c r="K187" s="174" t="s">
        <v>167</v>
      </c>
      <c r="L187" s="179"/>
      <c r="M187" s="180" t="s">
        <v>1</v>
      </c>
      <c r="N187" s="181" t="s">
        <v>42</v>
      </c>
      <c r="O187" s="68"/>
      <c r="P187" s="182">
        <f t="shared" si="11"/>
        <v>0</v>
      </c>
      <c r="Q187" s="182">
        <v>0</v>
      </c>
      <c r="R187" s="182">
        <f t="shared" si="12"/>
        <v>0</v>
      </c>
      <c r="S187" s="182">
        <v>0</v>
      </c>
      <c r="T187" s="183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86</v>
      </c>
      <c r="AT187" s="184" t="s">
        <v>163</v>
      </c>
      <c r="AU187" s="184" t="s">
        <v>77</v>
      </c>
      <c r="AY187" s="14" t="s">
        <v>168</v>
      </c>
      <c r="BE187" s="185">
        <f t="shared" si="14"/>
        <v>0</v>
      </c>
      <c r="BF187" s="185">
        <f t="shared" si="15"/>
        <v>0</v>
      </c>
      <c r="BG187" s="185">
        <f t="shared" si="16"/>
        <v>0</v>
      </c>
      <c r="BH187" s="185">
        <f t="shared" si="17"/>
        <v>0</v>
      </c>
      <c r="BI187" s="185">
        <f t="shared" si="18"/>
        <v>0</v>
      </c>
      <c r="BJ187" s="14" t="s">
        <v>84</v>
      </c>
      <c r="BK187" s="185">
        <f t="shared" si="19"/>
        <v>0</v>
      </c>
      <c r="BL187" s="14" t="s">
        <v>84</v>
      </c>
      <c r="BM187" s="184" t="s">
        <v>1616</v>
      </c>
    </row>
    <row r="188" spans="1:65" s="2" customFormat="1" ht="24.2" customHeight="1">
      <c r="A188" s="31"/>
      <c r="B188" s="32"/>
      <c r="C188" s="186" t="s">
        <v>197</v>
      </c>
      <c r="D188" s="186" t="s">
        <v>597</v>
      </c>
      <c r="E188" s="187" t="s">
        <v>1617</v>
      </c>
      <c r="F188" s="188" t="s">
        <v>1618</v>
      </c>
      <c r="G188" s="189" t="s">
        <v>166</v>
      </c>
      <c r="H188" s="190">
        <v>30</v>
      </c>
      <c r="I188" s="191"/>
      <c r="J188" s="192">
        <f t="shared" si="10"/>
        <v>0</v>
      </c>
      <c r="K188" s="188" t="s">
        <v>167</v>
      </c>
      <c r="L188" s="36"/>
      <c r="M188" s="193" t="s">
        <v>1</v>
      </c>
      <c r="N188" s="194" t="s">
        <v>42</v>
      </c>
      <c r="O188" s="68"/>
      <c r="P188" s="182">
        <f t="shared" si="11"/>
        <v>0</v>
      </c>
      <c r="Q188" s="182">
        <v>0</v>
      </c>
      <c r="R188" s="182">
        <f t="shared" si="12"/>
        <v>0</v>
      </c>
      <c r="S188" s="182">
        <v>0</v>
      </c>
      <c r="T188" s="183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4" t="s">
        <v>84</v>
      </c>
      <c r="AT188" s="184" t="s">
        <v>597</v>
      </c>
      <c r="AU188" s="184" t="s">
        <v>77</v>
      </c>
      <c r="AY188" s="14" t="s">
        <v>168</v>
      </c>
      <c r="BE188" s="185">
        <f t="shared" si="14"/>
        <v>0</v>
      </c>
      <c r="BF188" s="185">
        <f t="shared" si="15"/>
        <v>0</v>
      </c>
      <c r="BG188" s="185">
        <f t="shared" si="16"/>
        <v>0</v>
      </c>
      <c r="BH188" s="185">
        <f t="shared" si="17"/>
        <v>0</v>
      </c>
      <c r="BI188" s="185">
        <f t="shared" si="18"/>
        <v>0</v>
      </c>
      <c r="BJ188" s="14" t="s">
        <v>84</v>
      </c>
      <c r="BK188" s="185">
        <f t="shared" si="19"/>
        <v>0</v>
      </c>
      <c r="BL188" s="14" t="s">
        <v>84</v>
      </c>
      <c r="BM188" s="184" t="s">
        <v>1619</v>
      </c>
    </row>
    <row r="189" spans="1:65" s="2" customFormat="1" ht="24.2" customHeight="1">
      <c r="A189" s="31"/>
      <c r="B189" s="32"/>
      <c r="C189" s="172" t="s">
        <v>209</v>
      </c>
      <c r="D189" s="172" t="s">
        <v>163</v>
      </c>
      <c r="E189" s="173" t="s">
        <v>1620</v>
      </c>
      <c r="F189" s="174" t="s">
        <v>1621</v>
      </c>
      <c r="G189" s="175" t="s">
        <v>166</v>
      </c>
      <c r="H189" s="176">
        <v>7</v>
      </c>
      <c r="I189" s="177"/>
      <c r="J189" s="178">
        <f t="shared" si="10"/>
        <v>0</v>
      </c>
      <c r="K189" s="174" t="s">
        <v>1</v>
      </c>
      <c r="L189" s="179"/>
      <c r="M189" s="180" t="s">
        <v>1</v>
      </c>
      <c r="N189" s="181" t="s">
        <v>42</v>
      </c>
      <c r="O189" s="68"/>
      <c r="P189" s="182">
        <f t="shared" si="11"/>
        <v>0</v>
      </c>
      <c r="Q189" s="182">
        <v>0</v>
      </c>
      <c r="R189" s="182">
        <f t="shared" si="12"/>
        <v>0</v>
      </c>
      <c r="S189" s="182">
        <v>0</v>
      </c>
      <c r="T189" s="183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213</v>
      </c>
      <c r="AT189" s="184" t="s">
        <v>163</v>
      </c>
      <c r="AU189" s="184" t="s">
        <v>77</v>
      </c>
      <c r="AY189" s="14" t="s">
        <v>168</v>
      </c>
      <c r="BE189" s="185">
        <f t="shared" si="14"/>
        <v>0</v>
      </c>
      <c r="BF189" s="185">
        <f t="shared" si="15"/>
        <v>0</v>
      </c>
      <c r="BG189" s="185">
        <f t="shared" si="16"/>
        <v>0</v>
      </c>
      <c r="BH189" s="185">
        <f t="shared" si="17"/>
        <v>0</v>
      </c>
      <c r="BI189" s="185">
        <f t="shared" si="18"/>
        <v>0</v>
      </c>
      <c r="BJ189" s="14" t="s">
        <v>84</v>
      </c>
      <c r="BK189" s="185">
        <f t="shared" si="19"/>
        <v>0</v>
      </c>
      <c r="BL189" s="14" t="s">
        <v>213</v>
      </c>
      <c r="BM189" s="184" t="s">
        <v>1622</v>
      </c>
    </row>
    <row r="190" spans="1:65" s="2" customFormat="1" ht="14.45" customHeight="1">
      <c r="A190" s="31"/>
      <c r="B190" s="32"/>
      <c r="C190" s="172" t="s">
        <v>215</v>
      </c>
      <c r="D190" s="172" t="s">
        <v>163</v>
      </c>
      <c r="E190" s="173" t="s">
        <v>1623</v>
      </c>
      <c r="F190" s="174" t="s">
        <v>1624</v>
      </c>
      <c r="G190" s="175" t="s">
        <v>166</v>
      </c>
      <c r="H190" s="176">
        <v>7</v>
      </c>
      <c r="I190" s="177"/>
      <c r="J190" s="178">
        <f t="shared" si="10"/>
        <v>0</v>
      </c>
      <c r="K190" s="174" t="s">
        <v>1</v>
      </c>
      <c r="L190" s="179"/>
      <c r="M190" s="180" t="s">
        <v>1</v>
      </c>
      <c r="N190" s="181" t="s">
        <v>42</v>
      </c>
      <c r="O190" s="68"/>
      <c r="P190" s="182">
        <f t="shared" si="11"/>
        <v>0</v>
      </c>
      <c r="Q190" s="182">
        <v>7.0999999999999994E-2</v>
      </c>
      <c r="R190" s="182">
        <f t="shared" si="12"/>
        <v>0.49699999999999994</v>
      </c>
      <c r="S190" s="182">
        <v>0</v>
      </c>
      <c r="T190" s="183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213</v>
      </c>
      <c r="AT190" s="184" t="s">
        <v>163</v>
      </c>
      <c r="AU190" s="184" t="s">
        <v>77</v>
      </c>
      <c r="AY190" s="14" t="s">
        <v>168</v>
      </c>
      <c r="BE190" s="185">
        <f t="shared" si="14"/>
        <v>0</v>
      </c>
      <c r="BF190" s="185">
        <f t="shared" si="15"/>
        <v>0</v>
      </c>
      <c r="BG190" s="185">
        <f t="shared" si="16"/>
        <v>0</v>
      </c>
      <c r="BH190" s="185">
        <f t="shared" si="17"/>
        <v>0</v>
      </c>
      <c r="BI190" s="185">
        <f t="shared" si="18"/>
        <v>0</v>
      </c>
      <c r="BJ190" s="14" t="s">
        <v>84</v>
      </c>
      <c r="BK190" s="185">
        <f t="shared" si="19"/>
        <v>0</v>
      </c>
      <c r="BL190" s="14" t="s">
        <v>213</v>
      </c>
      <c r="BM190" s="184" t="s">
        <v>1625</v>
      </c>
    </row>
    <row r="191" spans="1:65" s="2" customFormat="1" ht="24.2" customHeight="1">
      <c r="A191" s="31"/>
      <c r="B191" s="32"/>
      <c r="C191" s="172" t="s">
        <v>219</v>
      </c>
      <c r="D191" s="172" t="s">
        <v>163</v>
      </c>
      <c r="E191" s="173" t="s">
        <v>1626</v>
      </c>
      <c r="F191" s="174" t="s">
        <v>1627</v>
      </c>
      <c r="G191" s="175" t="s">
        <v>166</v>
      </c>
      <c r="H191" s="176">
        <v>1</v>
      </c>
      <c r="I191" s="177"/>
      <c r="J191" s="178">
        <f t="shared" si="10"/>
        <v>0</v>
      </c>
      <c r="K191" s="174" t="s">
        <v>167</v>
      </c>
      <c r="L191" s="179"/>
      <c r="M191" s="180" t="s">
        <v>1</v>
      </c>
      <c r="N191" s="181" t="s">
        <v>42</v>
      </c>
      <c r="O191" s="68"/>
      <c r="P191" s="182">
        <f t="shared" si="11"/>
        <v>0</v>
      </c>
      <c r="Q191" s="182">
        <v>0</v>
      </c>
      <c r="R191" s="182">
        <f t="shared" si="12"/>
        <v>0</v>
      </c>
      <c r="S191" s="182">
        <v>0</v>
      </c>
      <c r="T191" s="183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86</v>
      </c>
      <c r="AT191" s="184" t="s">
        <v>163</v>
      </c>
      <c r="AU191" s="184" t="s">
        <v>77</v>
      </c>
      <c r="AY191" s="14" t="s">
        <v>168</v>
      </c>
      <c r="BE191" s="185">
        <f t="shared" si="14"/>
        <v>0</v>
      </c>
      <c r="BF191" s="185">
        <f t="shared" si="15"/>
        <v>0</v>
      </c>
      <c r="BG191" s="185">
        <f t="shared" si="16"/>
        <v>0</v>
      </c>
      <c r="BH191" s="185">
        <f t="shared" si="17"/>
        <v>0</v>
      </c>
      <c r="BI191" s="185">
        <f t="shared" si="18"/>
        <v>0</v>
      </c>
      <c r="BJ191" s="14" t="s">
        <v>84</v>
      </c>
      <c r="BK191" s="185">
        <f t="shared" si="19"/>
        <v>0</v>
      </c>
      <c r="BL191" s="14" t="s">
        <v>84</v>
      </c>
      <c r="BM191" s="184" t="s">
        <v>1628</v>
      </c>
    </row>
    <row r="192" spans="1:65" s="2" customFormat="1" ht="24.2" customHeight="1">
      <c r="A192" s="31"/>
      <c r="B192" s="32"/>
      <c r="C192" s="186" t="s">
        <v>8</v>
      </c>
      <c r="D192" s="186" t="s">
        <v>597</v>
      </c>
      <c r="E192" s="187" t="s">
        <v>1629</v>
      </c>
      <c r="F192" s="188" t="s">
        <v>1630</v>
      </c>
      <c r="G192" s="189" t="s">
        <v>166</v>
      </c>
      <c r="H192" s="190">
        <v>8</v>
      </c>
      <c r="I192" s="191"/>
      <c r="J192" s="192">
        <f t="shared" si="10"/>
        <v>0</v>
      </c>
      <c r="K192" s="188" t="s">
        <v>167</v>
      </c>
      <c r="L192" s="36"/>
      <c r="M192" s="193" t="s">
        <v>1</v>
      </c>
      <c r="N192" s="194" t="s">
        <v>42</v>
      </c>
      <c r="O192" s="68"/>
      <c r="P192" s="182">
        <f t="shared" si="11"/>
        <v>0</v>
      </c>
      <c r="Q192" s="182">
        <v>0</v>
      </c>
      <c r="R192" s="182">
        <f t="shared" si="12"/>
        <v>0</v>
      </c>
      <c r="S192" s="182">
        <v>0</v>
      </c>
      <c r="T192" s="183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84</v>
      </c>
      <c r="AT192" s="184" t="s">
        <v>597</v>
      </c>
      <c r="AU192" s="184" t="s">
        <v>77</v>
      </c>
      <c r="AY192" s="14" t="s">
        <v>168</v>
      </c>
      <c r="BE192" s="185">
        <f t="shared" si="14"/>
        <v>0</v>
      </c>
      <c r="BF192" s="185">
        <f t="shared" si="15"/>
        <v>0</v>
      </c>
      <c r="BG192" s="185">
        <f t="shared" si="16"/>
        <v>0</v>
      </c>
      <c r="BH192" s="185">
        <f t="shared" si="17"/>
        <v>0</v>
      </c>
      <c r="BI192" s="185">
        <f t="shared" si="18"/>
        <v>0</v>
      </c>
      <c r="BJ192" s="14" t="s">
        <v>84</v>
      </c>
      <c r="BK192" s="185">
        <f t="shared" si="19"/>
        <v>0</v>
      </c>
      <c r="BL192" s="14" t="s">
        <v>84</v>
      </c>
      <c r="BM192" s="184" t="s">
        <v>1631</v>
      </c>
    </row>
    <row r="193" spans="1:65" s="2" customFormat="1" ht="24.2" customHeight="1">
      <c r="A193" s="31"/>
      <c r="B193" s="32"/>
      <c r="C193" s="172" t="s">
        <v>226</v>
      </c>
      <c r="D193" s="172" t="s">
        <v>163</v>
      </c>
      <c r="E193" s="173" t="s">
        <v>1632</v>
      </c>
      <c r="F193" s="174" t="s">
        <v>1633</v>
      </c>
      <c r="G193" s="175" t="s">
        <v>212</v>
      </c>
      <c r="H193" s="176">
        <v>1970</v>
      </c>
      <c r="I193" s="177"/>
      <c r="J193" s="178">
        <f t="shared" si="10"/>
        <v>0</v>
      </c>
      <c r="K193" s="174" t="s">
        <v>167</v>
      </c>
      <c r="L193" s="179"/>
      <c r="M193" s="180" t="s">
        <v>1</v>
      </c>
      <c r="N193" s="181" t="s">
        <v>42</v>
      </c>
      <c r="O193" s="68"/>
      <c r="P193" s="182">
        <f t="shared" si="11"/>
        <v>0</v>
      </c>
      <c r="Q193" s="182">
        <v>0</v>
      </c>
      <c r="R193" s="182">
        <f t="shared" si="12"/>
        <v>0</v>
      </c>
      <c r="S193" s="182">
        <v>0</v>
      </c>
      <c r="T193" s="183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86</v>
      </c>
      <c r="AT193" s="184" t="s">
        <v>163</v>
      </c>
      <c r="AU193" s="184" t="s">
        <v>77</v>
      </c>
      <c r="AY193" s="14" t="s">
        <v>168</v>
      </c>
      <c r="BE193" s="185">
        <f t="shared" si="14"/>
        <v>0</v>
      </c>
      <c r="BF193" s="185">
        <f t="shared" si="15"/>
        <v>0</v>
      </c>
      <c r="BG193" s="185">
        <f t="shared" si="16"/>
        <v>0</v>
      </c>
      <c r="BH193" s="185">
        <f t="shared" si="17"/>
        <v>0</v>
      </c>
      <c r="BI193" s="185">
        <f t="shared" si="18"/>
        <v>0</v>
      </c>
      <c r="BJ193" s="14" t="s">
        <v>84</v>
      </c>
      <c r="BK193" s="185">
        <f t="shared" si="19"/>
        <v>0</v>
      </c>
      <c r="BL193" s="14" t="s">
        <v>84</v>
      </c>
      <c r="BM193" s="184" t="s">
        <v>1634</v>
      </c>
    </row>
    <row r="194" spans="1:65" s="2" customFormat="1" ht="24.2" customHeight="1">
      <c r="A194" s="31"/>
      <c r="B194" s="32"/>
      <c r="C194" s="172" t="s">
        <v>230</v>
      </c>
      <c r="D194" s="172" t="s">
        <v>163</v>
      </c>
      <c r="E194" s="173" t="s">
        <v>1635</v>
      </c>
      <c r="F194" s="174" t="s">
        <v>1636</v>
      </c>
      <c r="G194" s="175" t="s">
        <v>212</v>
      </c>
      <c r="H194" s="176">
        <v>3750</v>
      </c>
      <c r="I194" s="177"/>
      <c r="J194" s="178">
        <f t="shared" si="10"/>
        <v>0</v>
      </c>
      <c r="K194" s="174" t="s">
        <v>167</v>
      </c>
      <c r="L194" s="179"/>
      <c r="M194" s="180" t="s">
        <v>1</v>
      </c>
      <c r="N194" s="181" t="s">
        <v>42</v>
      </c>
      <c r="O194" s="68"/>
      <c r="P194" s="182">
        <f t="shared" si="11"/>
        <v>0</v>
      </c>
      <c r="Q194" s="182">
        <v>0</v>
      </c>
      <c r="R194" s="182">
        <f t="shared" si="12"/>
        <v>0</v>
      </c>
      <c r="S194" s="182">
        <v>0</v>
      </c>
      <c r="T194" s="183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86</v>
      </c>
      <c r="AT194" s="184" t="s">
        <v>163</v>
      </c>
      <c r="AU194" s="184" t="s">
        <v>77</v>
      </c>
      <c r="AY194" s="14" t="s">
        <v>168</v>
      </c>
      <c r="BE194" s="185">
        <f t="shared" si="14"/>
        <v>0</v>
      </c>
      <c r="BF194" s="185">
        <f t="shared" si="15"/>
        <v>0</v>
      </c>
      <c r="BG194" s="185">
        <f t="shared" si="16"/>
        <v>0</v>
      </c>
      <c r="BH194" s="185">
        <f t="shared" si="17"/>
        <v>0</v>
      </c>
      <c r="BI194" s="185">
        <f t="shared" si="18"/>
        <v>0</v>
      </c>
      <c r="BJ194" s="14" t="s">
        <v>84</v>
      </c>
      <c r="BK194" s="185">
        <f t="shared" si="19"/>
        <v>0</v>
      </c>
      <c r="BL194" s="14" t="s">
        <v>84</v>
      </c>
      <c r="BM194" s="184" t="s">
        <v>1637</v>
      </c>
    </row>
    <row r="195" spans="1:65" s="2" customFormat="1" ht="24.2" customHeight="1">
      <c r="A195" s="31"/>
      <c r="B195" s="32"/>
      <c r="C195" s="186" t="s">
        <v>238</v>
      </c>
      <c r="D195" s="186" t="s">
        <v>597</v>
      </c>
      <c r="E195" s="187" t="s">
        <v>1638</v>
      </c>
      <c r="F195" s="188" t="s">
        <v>1639</v>
      </c>
      <c r="G195" s="189" t="s">
        <v>166</v>
      </c>
      <c r="H195" s="190">
        <v>6</v>
      </c>
      <c r="I195" s="191"/>
      <c r="J195" s="192">
        <f t="shared" si="10"/>
        <v>0</v>
      </c>
      <c r="K195" s="188" t="s">
        <v>167</v>
      </c>
      <c r="L195" s="36"/>
      <c r="M195" s="193" t="s">
        <v>1</v>
      </c>
      <c r="N195" s="194" t="s">
        <v>42</v>
      </c>
      <c r="O195" s="68"/>
      <c r="P195" s="182">
        <f t="shared" si="11"/>
        <v>0</v>
      </c>
      <c r="Q195" s="182">
        <v>0</v>
      </c>
      <c r="R195" s="182">
        <f t="shared" si="12"/>
        <v>0</v>
      </c>
      <c r="S195" s="182">
        <v>0</v>
      </c>
      <c r="T195" s="183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84</v>
      </c>
      <c r="AT195" s="184" t="s">
        <v>597</v>
      </c>
      <c r="AU195" s="184" t="s">
        <v>77</v>
      </c>
      <c r="AY195" s="14" t="s">
        <v>168</v>
      </c>
      <c r="BE195" s="185">
        <f t="shared" si="14"/>
        <v>0</v>
      </c>
      <c r="BF195" s="185">
        <f t="shared" si="15"/>
        <v>0</v>
      </c>
      <c r="BG195" s="185">
        <f t="shared" si="16"/>
        <v>0</v>
      </c>
      <c r="BH195" s="185">
        <f t="shared" si="17"/>
        <v>0</v>
      </c>
      <c r="BI195" s="185">
        <f t="shared" si="18"/>
        <v>0</v>
      </c>
      <c r="BJ195" s="14" t="s">
        <v>84</v>
      </c>
      <c r="BK195" s="185">
        <f t="shared" si="19"/>
        <v>0</v>
      </c>
      <c r="BL195" s="14" t="s">
        <v>84</v>
      </c>
      <c r="BM195" s="184" t="s">
        <v>1640</v>
      </c>
    </row>
    <row r="196" spans="1:65" s="2" customFormat="1" ht="24.2" customHeight="1">
      <c r="A196" s="31"/>
      <c r="B196" s="32"/>
      <c r="C196" s="186" t="s">
        <v>242</v>
      </c>
      <c r="D196" s="186" t="s">
        <v>597</v>
      </c>
      <c r="E196" s="187" t="s">
        <v>1641</v>
      </c>
      <c r="F196" s="188" t="s">
        <v>1642</v>
      </c>
      <c r="G196" s="189" t="s">
        <v>212</v>
      </c>
      <c r="H196" s="190">
        <v>5720</v>
      </c>
      <c r="I196" s="191"/>
      <c r="J196" s="192">
        <f t="shared" si="10"/>
        <v>0</v>
      </c>
      <c r="K196" s="188" t="s">
        <v>167</v>
      </c>
      <c r="L196" s="36"/>
      <c r="M196" s="193" t="s">
        <v>1</v>
      </c>
      <c r="N196" s="194" t="s">
        <v>42</v>
      </c>
      <c r="O196" s="68"/>
      <c r="P196" s="182">
        <f t="shared" si="11"/>
        <v>0</v>
      </c>
      <c r="Q196" s="182">
        <v>0</v>
      </c>
      <c r="R196" s="182">
        <f t="shared" si="12"/>
        <v>0</v>
      </c>
      <c r="S196" s="182">
        <v>0</v>
      </c>
      <c r="T196" s="183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84</v>
      </c>
      <c r="AT196" s="184" t="s">
        <v>597</v>
      </c>
      <c r="AU196" s="184" t="s">
        <v>77</v>
      </c>
      <c r="AY196" s="14" t="s">
        <v>168</v>
      </c>
      <c r="BE196" s="185">
        <f t="shared" si="14"/>
        <v>0</v>
      </c>
      <c r="BF196" s="185">
        <f t="shared" si="15"/>
        <v>0</v>
      </c>
      <c r="BG196" s="185">
        <f t="shared" si="16"/>
        <v>0</v>
      </c>
      <c r="BH196" s="185">
        <f t="shared" si="17"/>
        <v>0</v>
      </c>
      <c r="BI196" s="185">
        <f t="shared" si="18"/>
        <v>0</v>
      </c>
      <c r="BJ196" s="14" t="s">
        <v>84</v>
      </c>
      <c r="BK196" s="185">
        <f t="shared" si="19"/>
        <v>0</v>
      </c>
      <c r="BL196" s="14" t="s">
        <v>84</v>
      </c>
      <c r="BM196" s="184" t="s">
        <v>1643</v>
      </c>
    </row>
    <row r="197" spans="1:65" s="2" customFormat="1" ht="49.15" customHeight="1">
      <c r="A197" s="31"/>
      <c r="B197" s="32"/>
      <c r="C197" s="172" t="s">
        <v>7</v>
      </c>
      <c r="D197" s="172" t="s">
        <v>163</v>
      </c>
      <c r="E197" s="173" t="s">
        <v>1644</v>
      </c>
      <c r="F197" s="174" t="s">
        <v>1645</v>
      </c>
      <c r="G197" s="175" t="s">
        <v>166</v>
      </c>
      <c r="H197" s="176">
        <v>9</v>
      </c>
      <c r="I197" s="177"/>
      <c r="J197" s="178">
        <f t="shared" si="10"/>
        <v>0</v>
      </c>
      <c r="K197" s="174" t="s">
        <v>167</v>
      </c>
      <c r="L197" s="179"/>
      <c r="M197" s="180" t="s">
        <v>1</v>
      </c>
      <c r="N197" s="181" t="s">
        <v>42</v>
      </c>
      <c r="O197" s="68"/>
      <c r="P197" s="182">
        <f t="shared" si="11"/>
        <v>0</v>
      </c>
      <c r="Q197" s="182">
        <v>0</v>
      </c>
      <c r="R197" s="182">
        <f t="shared" si="12"/>
        <v>0</v>
      </c>
      <c r="S197" s="182">
        <v>0</v>
      </c>
      <c r="T197" s="183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213</v>
      </c>
      <c r="AT197" s="184" t="s">
        <v>163</v>
      </c>
      <c r="AU197" s="184" t="s">
        <v>77</v>
      </c>
      <c r="AY197" s="14" t="s">
        <v>168</v>
      </c>
      <c r="BE197" s="185">
        <f t="shared" si="14"/>
        <v>0</v>
      </c>
      <c r="BF197" s="185">
        <f t="shared" si="15"/>
        <v>0</v>
      </c>
      <c r="BG197" s="185">
        <f t="shared" si="16"/>
        <v>0</v>
      </c>
      <c r="BH197" s="185">
        <f t="shared" si="17"/>
        <v>0</v>
      </c>
      <c r="BI197" s="185">
        <f t="shared" si="18"/>
        <v>0</v>
      </c>
      <c r="BJ197" s="14" t="s">
        <v>84</v>
      </c>
      <c r="BK197" s="185">
        <f t="shared" si="19"/>
        <v>0</v>
      </c>
      <c r="BL197" s="14" t="s">
        <v>213</v>
      </c>
      <c r="BM197" s="184" t="s">
        <v>1646</v>
      </c>
    </row>
    <row r="198" spans="1:65" s="2" customFormat="1" ht="37.9" customHeight="1">
      <c r="A198" s="31"/>
      <c r="B198" s="32"/>
      <c r="C198" s="186" t="s">
        <v>250</v>
      </c>
      <c r="D198" s="186" t="s">
        <v>597</v>
      </c>
      <c r="E198" s="187" t="s">
        <v>1647</v>
      </c>
      <c r="F198" s="188" t="s">
        <v>1648</v>
      </c>
      <c r="G198" s="189" t="s">
        <v>166</v>
      </c>
      <c r="H198" s="190">
        <v>4</v>
      </c>
      <c r="I198" s="191"/>
      <c r="J198" s="192">
        <f t="shared" si="10"/>
        <v>0</v>
      </c>
      <c r="K198" s="188" t="s">
        <v>167</v>
      </c>
      <c r="L198" s="36"/>
      <c r="M198" s="193" t="s">
        <v>1</v>
      </c>
      <c r="N198" s="194" t="s">
        <v>42</v>
      </c>
      <c r="O198" s="68"/>
      <c r="P198" s="182">
        <f t="shared" si="11"/>
        <v>0</v>
      </c>
      <c r="Q198" s="182">
        <v>0</v>
      </c>
      <c r="R198" s="182">
        <f t="shared" si="12"/>
        <v>0</v>
      </c>
      <c r="S198" s="182">
        <v>0</v>
      </c>
      <c r="T198" s="183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84</v>
      </c>
      <c r="AT198" s="184" t="s">
        <v>597</v>
      </c>
      <c r="AU198" s="184" t="s">
        <v>77</v>
      </c>
      <c r="AY198" s="14" t="s">
        <v>168</v>
      </c>
      <c r="BE198" s="185">
        <f t="shared" si="14"/>
        <v>0</v>
      </c>
      <c r="BF198" s="185">
        <f t="shared" si="15"/>
        <v>0</v>
      </c>
      <c r="BG198" s="185">
        <f t="shared" si="16"/>
        <v>0</v>
      </c>
      <c r="BH198" s="185">
        <f t="shared" si="17"/>
        <v>0</v>
      </c>
      <c r="BI198" s="185">
        <f t="shared" si="18"/>
        <v>0</v>
      </c>
      <c r="BJ198" s="14" t="s">
        <v>84</v>
      </c>
      <c r="BK198" s="185">
        <f t="shared" si="19"/>
        <v>0</v>
      </c>
      <c r="BL198" s="14" t="s">
        <v>84</v>
      </c>
      <c r="BM198" s="184" t="s">
        <v>1649</v>
      </c>
    </row>
    <row r="199" spans="1:65" s="2" customFormat="1" ht="37.9" customHeight="1">
      <c r="A199" s="31"/>
      <c r="B199" s="32"/>
      <c r="C199" s="172" t="s">
        <v>254</v>
      </c>
      <c r="D199" s="172" t="s">
        <v>163</v>
      </c>
      <c r="E199" s="173" t="s">
        <v>1650</v>
      </c>
      <c r="F199" s="174" t="s">
        <v>1651</v>
      </c>
      <c r="G199" s="175" t="s">
        <v>166</v>
      </c>
      <c r="H199" s="176">
        <v>11</v>
      </c>
      <c r="I199" s="177"/>
      <c r="J199" s="178">
        <f t="shared" si="10"/>
        <v>0</v>
      </c>
      <c r="K199" s="174" t="s">
        <v>167</v>
      </c>
      <c r="L199" s="179"/>
      <c r="M199" s="180" t="s">
        <v>1</v>
      </c>
      <c r="N199" s="181" t="s">
        <v>42</v>
      </c>
      <c r="O199" s="68"/>
      <c r="P199" s="182">
        <f t="shared" si="11"/>
        <v>0</v>
      </c>
      <c r="Q199" s="182">
        <v>0</v>
      </c>
      <c r="R199" s="182">
        <f t="shared" si="12"/>
        <v>0</v>
      </c>
      <c r="S199" s="182">
        <v>0</v>
      </c>
      <c r="T199" s="183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86</v>
      </c>
      <c r="AT199" s="184" t="s">
        <v>163</v>
      </c>
      <c r="AU199" s="184" t="s">
        <v>77</v>
      </c>
      <c r="AY199" s="14" t="s">
        <v>168</v>
      </c>
      <c r="BE199" s="185">
        <f t="shared" si="14"/>
        <v>0</v>
      </c>
      <c r="BF199" s="185">
        <f t="shared" si="15"/>
        <v>0</v>
      </c>
      <c r="BG199" s="185">
        <f t="shared" si="16"/>
        <v>0</v>
      </c>
      <c r="BH199" s="185">
        <f t="shared" si="17"/>
        <v>0</v>
      </c>
      <c r="BI199" s="185">
        <f t="shared" si="18"/>
        <v>0</v>
      </c>
      <c r="BJ199" s="14" t="s">
        <v>84</v>
      </c>
      <c r="BK199" s="185">
        <f t="shared" si="19"/>
        <v>0</v>
      </c>
      <c r="BL199" s="14" t="s">
        <v>84</v>
      </c>
      <c r="BM199" s="184" t="s">
        <v>1652</v>
      </c>
    </row>
    <row r="200" spans="1:65" s="2" customFormat="1" ht="24.2" customHeight="1">
      <c r="A200" s="31"/>
      <c r="B200" s="32"/>
      <c r="C200" s="186" t="s">
        <v>258</v>
      </c>
      <c r="D200" s="186" t="s">
        <v>597</v>
      </c>
      <c r="E200" s="187" t="s">
        <v>1008</v>
      </c>
      <c r="F200" s="188" t="s">
        <v>599</v>
      </c>
      <c r="G200" s="189" t="s">
        <v>166</v>
      </c>
      <c r="H200" s="190">
        <v>11</v>
      </c>
      <c r="I200" s="191"/>
      <c r="J200" s="192">
        <f t="shared" si="10"/>
        <v>0</v>
      </c>
      <c r="K200" s="188" t="s">
        <v>167</v>
      </c>
      <c r="L200" s="36"/>
      <c r="M200" s="193" t="s">
        <v>1</v>
      </c>
      <c r="N200" s="194" t="s">
        <v>42</v>
      </c>
      <c r="O200" s="68"/>
      <c r="P200" s="182">
        <f t="shared" si="11"/>
        <v>0</v>
      </c>
      <c r="Q200" s="182">
        <v>0</v>
      </c>
      <c r="R200" s="182">
        <f t="shared" si="12"/>
        <v>0</v>
      </c>
      <c r="S200" s="182">
        <v>0</v>
      </c>
      <c r="T200" s="183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84</v>
      </c>
      <c r="AT200" s="184" t="s">
        <v>597</v>
      </c>
      <c r="AU200" s="184" t="s">
        <v>77</v>
      </c>
      <c r="AY200" s="14" t="s">
        <v>168</v>
      </c>
      <c r="BE200" s="185">
        <f t="shared" si="14"/>
        <v>0</v>
      </c>
      <c r="BF200" s="185">
        <f t="shared" si="15"/>
        <v>0</v>
      </c>
      <c r="BG200" s="185">
        <f t="shared" si="16"/>
        <v>0</v>
      </c>
      <c r="BH200" s="185">
        <f t="shared" si="17"/>
        <v>0</v>
      </c>
      <c r="BI200" s="185">
        <f t="shared" si="18"/>
        <v>0</v>
      </c>
      <c r="BJ200" s="14" t="s">
        <v>84</v>
      </c>
      <c r="BK200" s="185">
        <f t="shared" si="19"/>
        <v>0</v>
      </c>
      <c r="BL200" s="14" t="s">
        <v>84</v>
      </c>
      <c r="BM200" s="184" t="s">
        <v>1653</v>
      </c>
    </row>
    <row r="201" spans="1:65" s="2" customFormat="1" ht="49.15" customHeight="1">
      <c r="A201" s="31"/>
      <c r="B201" s="32"/>
      <c r="C201" s="172" t="s">
        <v>262</v>
      </c>
      <c r="D201" s="172" t="s">
        <v>163</v>
      </c>
      <c r="E201" s="173" t="s">
        <v>1654</v>
      </c>
      <c r="F201" s="174" t="s">
        <v>1655</v>
      </c>
      <c r="G201" s="175" t="s">
        <v>166</v>
      </c>
      <c r="H201" s="176">
        <v>16</v>
      </c>
      <c r="I201" s="177"/>
      <c r="J201" s="178">
        <f t="shared" si="10"/>
        <v>0</v>
      </c>
      <c r="K201" s="174" t="s">
        <v>167</v>
      </c>
      <c r="L201" s="179"/>
      <c r="M201" s="180" t="s">
        <v>1</v>
      </c>
      <c r="N201" s="181" t="s">
        <v>42</v>
      </c>
      <c r="O201" s="68"/>
      <c r="P201" s="182">
        <f t="shared" si="11"/>
        <v>0</v>
      </c>
      <c r="Q201" s="182">
        <v>0</v>
      </c>
      <c r="R201" s="182">
        <f t="shared" si="12"/>
        <v>0</v>
      </c>
      <c r="S201" s="182">
        <v>0</v>
      </c>
      <c r="T201" s="183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213</v>
      </c>
      <c r="AT201" s="184" t="s">
        <v>163</v>
      </c>
      <c r="AU201" s="184" t="s">
        <v>77</v>
      </c>
      <c r="AY201" s="14" t="s">
        <v>168</v>
      </c>
      <c r="BE201" s="185">
        <f t="shared" si="14"/>
        <v>0</v>
      </c>
      <c r="BF201" s="185">
        <f t="shared" si="15"/>
        <v>0</v>
      </c>
      <c r="BG201" s="185">
        <f t="shared" si="16"/>
        <v>0</v>
      </c>
      <c r="BH201" s="185">
        <f t="shared" si="17"/>
        <v>0</v>
      </c>
      <c r="BI201" s="185">
        <f t="shared" si="18"/>
        <v>0</v>
      </c>
      <c r="BJ201" s="14" t="s">
        <v>84</v>
      </c>
      <c r="BK201" s="185">
        <f t="shared" si="19"/>
        <v>0</v>
      </c>
      <c r="BL201" s="14" t="s">
        <v>213</v>
      </c>
      <c r="BM201" s="184" t="s">
        <v>1656</v>
      </c>
    </row>
    <row r="202" spans="1:65" s="2" customFormat="1" ht="24.2" customHeight="1">
      <c r="A202" s="31"/>
      <c r="B202" s="32"/>
      <c r="C202" s="172" t="s">
        <v>266</v>
      </c>
      <c r="D202" s="172" t="s">
        <v>163</v>
      </c>
      <c r="E202" s="173" t="s">
        <v>1657</v>
      </c>
      <c r="F202" s="174" t="s">
        <v>1658</v>
      </c>
      <c r="G202" s="175" t="s">
        <v>212</v>
      </c>
      <c r="H202" s="176">
        <v>750</v>
      </c>
      <c r="I202" s="177"/>
      <c r="J202" s="178">
        <f t="shared" si="10"/>
        <v>0</v>
      </c>
      <c r="K202" s="174" t="s">
        <v>1</v>
      </c>
      <c r="L202" s="179"/>
      <c r="M202" s="180" t="s">
        <v>1</v>
      </c>
      <c r="N202" s="181" t="s">
        <v>42</v>
      </c>
      <c r="O202" s="68"/>
      <c r="P202" s="182">
        <f t="shared" si="11"/>
        <v>0</v>
      </c>
      <c r="Q202" s="182">
        <v>0</v>
      </c>
      <c r="R202" s="182">
        <f t="shared" si="12"/>
        <v>0</v>
      </c>
      <c r="S202" s="182">
        <v>0</v>
      </c>
      <c r="T202" s="183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213</v>
      </c>
      <c r="AT202" s="184" t="s">
        <v>163</v>
      </c>
      <c r="AU202" s="184" t="s">
        <v>77</v>
      </c>
      <c r="AY202" s="14" t="s">
        <v>168</v>
      </c>
      <c r="BE202" s="185">
        <f t="shared" si="14"/>
        <v>0</v>
      </c>
      <c r="BF202" s="185">
        <f t="shared" si="15"/>
        <v>0</v>
      </c>
      <c r="BG202" s="185">
        <f t="shared" si="16"/>
        <v>0</v>
      </c>
      <c r="BH202" s="185">
        <f t="shared" si="17"/>
        <v>0</v>
      </c>
      <c r="BI202" s="185">
        <f t="shared" si="18"/>
        <v>0</v>
      </c>
      <c r="BJ202" s="14" t="s">
        <v>84</v>
      </c>
      <c r="BK202" s="185">
        <f t="shared" si="19"/>
        <v>0</v>
      </c>
      <c r="BL202" s="14" t="s">
        <v>213</v>
      </c>
      <c r="BM202" s="184" t="s">
        <v>1659</v>
      </c>
    </row>
    <row r="203" spans="1:65" s="2" customFormat="1" ht="24.2" customHeight="1">
      <c r="A203" s="31"/>
      <c r="B203" s="32"/>
      <c r="C203" s="186" t="s">
        <v>270</v>
      </c>
      <c r="D203" s="186" t="s">
        <v>597</v>
      </c>
      <c r="E203" s="187" t="s">
        <v>1004</v>
      </c>
      <c r="F203" s="188" t="s">
        <v>1005</v>
      </c>
      <c r="G203" s="189" t="s">
        <v>212</v>
      </c>
      <c r="H203" s="190">
        <v>750</v>
      </c>
      <c r="I203" s="191"/>
      <c r="J203" s="192">
        <f t="shared" si="10"/>
        <v>0</v>
      </c>
      <c r="K203" s="188" t="s">
        <v>167</v>
      </c>
      <c r="L203" s="36"/>
      <c r="M203" s="193" t="s">
        <v>1</v>
      </c>
      <c r="N203" s="194" t="s">
        <v>42</v>
      </c>
      <c r="O203" s="68"/>
      <c r="P203" s="182">
        <f t="shared" si="11"/>
        <v>0</v>
      </c>
      <c r="Q203" s="182">
        <v>0</v>
      </c>
      <c r="R203" s="182">
        <f t="shared" si="12"/>
        <v>0</v>
      </c>
      <c r="S203" s="182">
        <v>0</v>
      </c>
      <c r="T203" s="183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84</v>
      </c>
      <c r="AT203" s="184" t="s">
        <v>597</v>
      </c>
      <c r="AU203" s="184" t="s">
        <v>77</v>
      </c>
      <c r="AY203" s="14" t="s">
        <v>168</v>
      </c>
      <c r="BE203" s="185">
        <f t="shared" si="14"/>
        <v>0</v>
      </c>
      <c r="BF203" s="185">
        <f t="shared" si="15"/>
        <v>0</v>
      </c>
      <c r="BG203" s="185">
        <f t="shared" si="16"/>
        <v>0</v>
      </c>
      <c r="BH203" s="185">
        <f t="shared" si="17"/>
        <v>0</v>
      </c>
      <c r="BI203" s="185">
        <f t="shared" si="18"/>
        <v>0</v>
      </c>
      <c r="BJ203" s="14" t="s">
        <v>84</v>
      </c>
      <c r="BK203" s="185">
        <f t="shared" si="19"/>
        <v>0</v>
      </c>
      <c r="BL203" s="14" t="s">
        <v>84</v>
      </c>
      <c r="BM203" s="184" t="s">
        <v>1660</v>
      </c>
    </row>
    <row r="204" spans="1:65" s="2" customFormat="1" ht="24.2" customHeight="1">
      <c r="A204" s="31"/>
      <c r="B204" s="32"/>
      <c r="C204" s="186" t="s">
        <v>274</v>
      </c>
      <c r="D204" s="186" t="s">
        <v>597</v>
      </c>
      <c r="E204" s="187" t="s">
        <v>828</v>
      </c>
      <c r="F204" s="188" t="s">
        <v>829</v>
      </c>
      <c r="G204" s="189" t="s">
        <v>166</v>
      </c>
      <c r="H204" s="190">
        <v>9</v>
      </c>
      <c r="I204" s="191"/>
      <c r="J204" s="192">
        <f t="shared" si="10"/>
        <v>0</v>
      </c>
      <c r="K204" s="188" t="s">
        <v>167</v>
      </c>
      <c r="L204" s="36"/>
      <c r="M204" s="193" t="s">
        <v>1</v>
      </c>
      <c r="N204" s="194" t="s">
        <v>42</v>
      </c>
      <c r="O204" s="68"/>
      <c r="P204" s="182">
        <f t="shared" si="11"/>
        <v>0</v>
      </c>
      <c r="Q204" s="182">
        <v>0</v>
      </c>
      <c r="R204" s="182">
        <f t="shared" si="12"/>
        <v>0</v>
      </c>
      <c r="S204" s="182">
        <v>0</v>
      </c>
      <c r="T204" s="183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4" t="s">
        <v>84</v>
      </c>
      <c r="AT204" s="184" t="s">
        <v>597</v>
      </c>
      <c r="AU204" s="184" t="s">
        <v>77</v>
      </c>
      <c r="AY204" s="14" t="s">
        <v>168</v>
      </c>
      <c r="BE204" s="185">
        <f t="shared" si="14"/>
        <v>0</v>
      </c>
      <c r="BF204" s="185">
        <f t="shared" si="15"/>
        <v>0</v>
      </c>
      <c r="BG204" s="185">
        <f t="shared" si="16"/>
        <v>0</v>
      </c>
      <c r="BH204" s="185">
        <f t="shared" si="17"/>
        <v>0</v>
      </c>
      <c r="BI204" s="185">
        <f t="shared" si="18"/>
        <v>0</v>
      </c>
      <c r="BJ204" s="14" t="s">
        <v>84</v>
      </c>
      <c r="BK204" s="185">
        <f t="shared" si="19"/>
        <v>0</v>
      </c>
      <c r="BL204" s="14" t="s">
        <v>84</v>
      </c>
      <c r="BM204" s="184" t="s">
        <v>1661</v>
      </c>
    </row>
    <row r="205" spans="1:65" s="2" customFormat="1" ht="24.2" customHeight="1">
      <c r="A205" s="31"/>
      <c r="B205" s="32"/>
      <c r="C205" s="186" t="s">
        <v>278</v>
      </c>
      <c r="D205" s="186" t="s">
        <v>597</v>
      </c>
      <c r="E205" s="187" t="s">
        <v>1662</v>
      </c>
      <c r="F205" s="188" t="s">
        <v>1663</v>
      </c>
      <c r="G205" s="189" t="s">
        <v>212</v>
      </c>
      <c r="H205" s="190">
        <v>9</v>
      </c>
      <c r="I205" s="191"/>
      <c r="J205" s="192">
        <f t="shared" si="10"/>
        <v>0</v>
      </c>
      <c r="K205" s="188" t="s">
        <v>167</v>
      </c>
      <c r="L205" s="36"/>
      <c r="M205" s="193" t="s">
        <v>1</v>
      </c>
      <c r="N205" s="194" t="s">
        <v>42</v>
      </c>
      <c r="O205" s="68"/>
      <c r="P205" s="182">
        <f t="shared" si="11"/>
        <v>0</v>
      </c>
      <c r="Q205" s="182">
        <v>0</v>
      </c>
      <c r="R205" s="182">
        <f t="shared" si="12"/>
        <v>0</v>
      </c>
      <c r="S205" s="182">
        <v>0</v>
      </c>
      <c r="T205" s="183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84</v>
      </c>
      <c r="AT205" s="184" t="s">
        <v>597</v>
      </c>
      <c r="AU205" s="184" t="s">
        <v>77</v>
      </c>
      <c r="AY205" s="14" t="s">
        <v>168</v>
      </c>
      <c r="BE205" s="185">
        <f t="shared" si="14"/>
        <v>0</v>
      </c>
      <c r="BF205" s="185">
        <f t="shared" si="15"/>
        <v>0</v>
      </c>
      <c r="BG205" s="185">
        <f t="shared" si="16"/>
        <v>0</v>
      </c>
      <c r="BH205" s="185">
        <f t="shared" si="17"/>
        <v>0</v>
      </c>
      <c r="BI205" s="185">
        <f t="shared" si="18"/>
        <v>0</v>
      </c>
      <c r="BJ205" s="14" t="s">
        <v>84</v>
      </c>
      <c r="BK205" s="185">
        <f t="shared" si="19"/>
        <v>0</v>
      </c>
      <c r="BL205" s="14" t="s">
        <v>84</v>
      </c>
      <c r="BM205" s="184" t="s">
        <v>1664</v>
      </c>
    </row>
    <row r="206" spans="1:65" s="2" customFormat="1" ht="37.9" customHeight="1">
      <c r="A206" s="31"/>
      <c r="B206" s="32"/>
      <c r="C206" s="172" t="s">
        <v>282</v>
      </c>
      <c r="D206" s="172" t="s">
        <v>163</v>
      </c>
      <c r="E206" s="173" t="s">
        <v>1665</v>
      </c>
      <c r="F206" s="174" t="s">
        <v>1666</v>
      </c>
      <c r="G206" s="175" t="s">
        <v>166</v>
      </c>
      <c r="H206" s="176">
        <v>10</v>
      </c>
      <c r="I206" s="177"/>
      <c r="J206" s="178">
        <f t="shared" si="10"/>
        <v>0</v>
      </c>
      <c r="K206" s="174" t="s">
        <v>167</v>
      </c>
      <c r="L206" s="179"/>
      <c r="M206" s="180" t="s">
        <v>1</v>
      </c>
      <c r="N206" s="181" t="s">
        <v>42</v>
      </c>
      <c r="O206" s="68"/>
      <c r="P206" s="182">
        <f t="shared" si="11"/>
        <v>0</v>
      </c>
      <c r="Q206" s="182">
        <v>0</v>
      </c>
      <c r="R206" s="182">
        <f t="shared" si="12"/>
        <v>0</v>
      </c>
      <c r="S206" s="182">
        <v>0</v>
      </c>
      <c r="T206" s="183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86</v>
      </c>
      <c r="AT206" s="184" t="s">
        <v>163</v>
      </c>
      <c r="AU206" s="184" t="s">
        <v>77</v>
      </c>
      <c r="AY206" s="14" t="s">
        <v>168</v>
      </c>
      <c r="BE206" s="185">
        <f t="shared" si="14"/>
        <v>0</v>
      </c>
      <c r="BF206" s="185">
        <f t="shared" si="15"/>
        <v>0</v>
      </c>
      <c r="BG206" s="185">
        <f t="shared" si="16"/>
        <v>0</v>
      </c>
      <c r="BH206" s="185">
        <f t="shared" si="17"/>
        <v>0</v>
      </c>
      <c r="BI206" s="185">
        <f t="shared" si="18"/>
        <v>0</v>
      </c>
      <c r="BJ206" s="14" t="s">
        <v>84</v>
      </c>
      <c r="BK206" s="185">
        <f t="shared" si="19"/>
        <v>0</v>
      </c>
      <c r="BL206" s="14" t="s">
        <v>84</v>
      </c>
      <c r="BM206" s="184" t="s">
        <v>1667</v>
      </c>
    </row>
    <row r="207" spans="1:65" s="2" customFormat="1" ht="24.2" customHeight="1">
      <c r="A207" s="31"/>
      <c r="B207" s="32"/>
      <c r="C207" s="172" t="s">
        <v>286</v>
      </c>
      <c r="D207" s="172" t="s">
        <v>163</v>
      </c>
      <c r="E207" s="173" t="s">
        <v>1668</v>
      </c>
      <c r="F207" s="174" t="s">
        <v>1669</v>
      </c>
      <c r="G207" s="175" t="s">
        <v>166</v>
      </c>
      <c r="H207" s="176">
        <v>2</v>
      </c>
      <c r="I207" s="177"/>
      <c r="J207" s="178">
        <f t="shared" si="10"/>
        <v>0</v>
      </c>
      <c r="K207" s="174" t="s">
        <v>1</v>
      </c>
      <c r="L207" s="179"/>
      <c r="M207" s="180" t="s">
        <v>1</v>
      </c>
      <c r="N207" s="181" t="s">
        <v>42</v>
      </c>
      <c r="O207" s="68"/>
      <c r="P207" s="182">
        <f t="shared" si="11"/>
        <v>0</v>
      </c>
      <c r="Q207" s="182">
        <v>0</v>
      </c>
      <c r="R207" s="182">
        <f t="shared" si="12"/>
        <v>0</v>
      </c>
      <c r="S207" s="182">
        <v>0</v>
      </c>
      <c r="T207" s="183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213</v>
      </c>
      <c r="AT207" s="184" t="s">
        <v>163</v>
      </c>
      <c r="AU207" s="184" t="s">
        <v>77</v>
      </c>
      <c r="AY207" s="14" t="s">
        <v>168</v>
      </c>
      <c r="BE207" s="185">
        <f t="shared" si="14"/>
        <v>0</v>
      </c>
      <c r="BF207" s="185">
        <f t="shared" si="15"/>
        <v>0</v>
      </c>
      <c r="BG207" s="185">
        <f t="shared" si="16"/>
        <v>0</v>
      </c>
      <c r="BH207" s="185">
        <f t="shared" si="17"/>
        <v>0</v>
      </c>
      <c r="BI207" s="185">
        <f t="shared" si="18"/>
        <v>0</v>
      </c>
      <c r="BJ207" s="14" t="s">
        <v>84</v>
      </c>
      <c r="BK207" s="185">
        <f t="shared" si="19"/>
        <v>0</v>
      </c>
      <c r="BL207" s="14" t="s">
        <v>213</v>
      </c>
      <c r="BM207" s="184" t="s">
        <v>1670</v>
      </c>
    </row>
    <row r="208" spans="1:65" s="2" customFormat="1" ht="14.45" customHeight="1">
      <c r="A208" s="31"/>
      <c r="B208" s="32"/>
      <c r="C208" s="186" t="s">
        <v>290</v>
      </c>
      <c r="D208" s="186" t="s">
        <v>597</v>
      </c>
      <c r="E208" s="187" t="s">
        <v>1671</v>
      </c>
      <c r="F208" s="188" t="s">
        <v>1672</v>
      </c>
      <c r="G208" s="189" t="s">
        <v>166</v>
      </c>
      <c r="H208" s="190">
        <v>2</v>
      </c>
      <c r="I208" s="191"/>
      <c r="J208" s="192">
        <f t="shared" si="10"/>
        <v>0</v>
      </c>
      <c r="K208" s="188" t="s">
        <v>1</v>
      </c>
      <c r="L208" s="36"/>
      <c r="M208" s="193" t="s">
        <v>1</v>
      </c>
      <c r="N208" s="194" t="s">
        <v>42</v>
      </c>
      <c r="O208" s="68"/>
      <c r="P208" s="182">
        <f t="shared" si="11"/>
        <v>0</v>
      </c>
      <c r="Q208" s="182">
        <v>0</v>
      </c>
      <c r="R208" s="182">
        <f t="shared" si="12"/>
        <v>0</v>
      </c>
      <c r="S208" s="182">
        <v>0</v>
      </c>
      <c r="T208" s="183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84</v>
      </c>
      <c r="AT208" s="184" t="s">
        <v>597</v>
      </c>
      <c r="AU208" s="184" t="s">
        <v>77</v>
      </c>
      <c r="AY208" s="14" t="s">
        <v>168</v>
      </c>
      <c r="BE208" s="185">
        <f t="shared" si="14"/>
        <v>0</v>
      </c>
      <c r="BF208" s="185">
        <f t="shared" si="15"/>
        <v>0</v>
      </c>
      <c r="BG208" s="185">
        <f t="shared" si="16"/>
        <v>0</v>
      </c>
      <c r="BH208" s="185">
        <f t="shared" si="17"/>
        <v>0</v>
      </c>
      <c r="BI208" s="185">
        <f t="shared" si="18"/>
        <v>0</v>
      </c>
      <c r="BJ208" s="14" t="s">
        <v>84</v>
      </c>
      <c r="BK208" s="185">
        <f t="shared" si="19"/>
        <v>0</v>
      </c>
      <c r="BL208" s="14" t="s">
        <v>84</v>
      </c>
      <c r="BM208" s="184" t="s">
        <v>1673</v>
      </c>
    </row>
    <row r="209" spans="1:65" s="2" customFormat="1" ht="37.9" customHeight="1">
      <c r="A209" s="31"/>
      <c r="B209" s="32"/>
      <c r="C209" s="172" t="s">
        <v>294</v>
      </c>
      <c r="D209" s="172" t="s">
        <v>163</v>
      </c>
      <c r="E209" s="173" t="s">
        <v>1674</v>
      </c>
      <c r="F209" s="174" t="s">
        <v>1675</v>
      </c>
      <c r="G209" s="175" t="s">
        <v>166</v>
      </c>
      <c r="H209" s="176">
        <v>5</v>
      </c>
      <c r="I209" s="177"/>
      <c r="J209" s="178">
        <f t="shared" si="10"/>
        <v>0</v>
      </c>
      <c r="K209" s="174" t="s">
        <v>167</v>
      </c>
      <c r="L209" s="179"/>
      <c r="M209" s="180" t="s">
        <v>1</v>
      </c>
      <c r="N209" s="181" t="s">
        <v>42</v>
      </c>
      <c r="O209" s="68"/>
      <c r="P209" s="182">
        <f t="shared" si="11"/>
        <v>0</v>
      </c>
      <c r="Q209" s="182">
        <v>0</v>
      </c>
      <c r="R209" s="182">
        <f t="shared" si="12"/>
        <v>0</v>
      </c>
      <c r="S209" s="182">
        <v>0</v>
      </c>
      <c r="T209" s="183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4" t="s">
        <v>86</v>
      </c>
      <c r="AT209" s="184" t="s">
        <v>163</v>
      </c>
      <c r="AU209" s="184" t="s">
        <v>77</v>
      </c>
      <c r="AY209" s="14" t="s">
        <v>168</v>
      </c>
      <c r="BE209" s="185">
        <f t="shared" si="14"/>
        <v>0</v>
      </c>
      <c r="BF209" s="185">
        <f t="shared" si="15"/>
        <v>0</v>
      </c>
      <c r="BG209" s="185">
        <f t="shared" si="16"/>
        <v>0</v>
      </c>
      <c r="BH209" s="185">
        <f t="shared" si="17"/>
        <v>0</v>
      </c>
      <c r="BI209" s="185">
        <f t="shared" si="18"/>
        <v>0</v>
      </c>
      <c r="BJ209" s="14" t="s">
        <v>84</v>
      </c>
      <c r="BK209" s="185">
        <f t="shared" si="19"/>
        <v>0</v>
      </c>
      <c r="BL209" s="14" t="s">
        <v>84</v>
      </c>
      <c r="BM209" s="184" t="s">
        <v>1676</v>
      </c>
    </row>
    <row r="210" spans="1:65" s="2" customFormat="1" ht="24.2" customHeight="1">
      <c r="A210" s="31"/>
      <c r="B210" s="32"/>
      <c r="C210" s="172" t="s">
        <v>298</v>
      </c>
      <c r="D210" s="172" t="s">
        <v>163</v>
      </c>
      <c r="E210" s="173" t="s">
        <v>1677</v>
      </c>
      <c r="F210" s="174" t="s">
        <v>1678</v>
      </c>
      <c r="G210" s="175" t="s">
        <v>166</v>
      </c>
      <c r="H210" s="176">
        <v>29</v>
      </c>
      <c r="I210" s="177"/>
      <c r="J210" s="178">
        <f t="shared" si="10"/>
        <v>0</v>
      </c>
      <c r="K210" s="174" t="s">
        <v>167</v>
      </c>
      <c r="L210" s="179"/>
      <c r="M210" s="180" t="s">
        <v>1</v>
      </c>
      <c r="N210" s="181" t="s">
        <v>42</v>
      </c>
      <c r="O210" s="68"/>
      <c r="P210" s="182">
        <f t="shared" si="11"/>
        <v>0</v>
      </c>
      <c r="Q210" s="182">
        <v>0</v>
      </c>
      <c r="R210" s="182">
        <f t="shared" si="12"/>
        <v>0</v>
      </c>
      <c r="S210" s="182">
        <v>0</v>
      </c>
      <c r="T210" s="183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86</v>
      </c>
      <c r="AT210" s="184" t="s">
        <v>163</v>
      </c>
      <c r="AU210" s="184" t="s">
        <v>77</v>
      </c>
      <c r="AY210" s="14" t="s">
        <v>168</v>
      </c>
      <c r="BE210" s="185">
        <f t="shared" si="14"/>
        <v>0</v>
      </c>
      <c r="BF210" s="185">
        <f t="shared" si="15"/>
        <v>0</v>
      </c>
      <c r="BG210" s="185">
        <f t="shared" si="16"/>
        <v>0</v>
      </c>
      <c r="BH210" s="185">
        <f t="shared" si="17"/>
        <v>0</v>
      </c>
      <c r="BI210" s="185">
        <f t="shared" si="18"/>
        <v>0</v>
      </c>
      <c r="BJ210" s="14" t="s">
        <v>84</v>
      </c>
      <c r="BK210" s="185">
        <f t="shared" si="19"/>
        <v>0</v>
      </c>
      <c r="BL210" s="14" t="s">
        <v>84</v>
      </c>
      <c r="BM210" s="184" t="s">
        <v>1679</v>
      </c>
    </row>
    <row r="211" spans="1:65" s="2" customFormat="1" ht="37.9" customHeight="1">
      <c r="A211" s="31"/>
      <c r="B211" s="32"/>
      <c r="C211" s="172" t="s">
        <v>302</v>
      </c>
      <c r="D211" s="172" t="s">
        <v>163</v>
      </c>
      <c r="E211" s="173" t="s">
        <v>1680</v>
      </c>
      <c r="F211" s="174" t="s">
        <v>1681</v>
      </c>
      <c r="G211" s="175" t="s">
        <v>166</v>
      </c>
      <c r="H211" s="176">
        <v>29</v>
      </c>
      <c r="I211" s="177"/>
      <c r="J211" s="178">
        <f t="shared" si="10"/>
        <v>0</v>
      </c>
      <c r="K211" s="174" t="s">
        <v>167</v>
      </c>
      <c r="L211" s="179"/>
      <c r="M211" s="180" t="s">
        <v>1</v>
      </c>
      <c r="N211" s="181" t="s">
        <v>42</v>
      </c>
      <c r="O211" s="68"/>
      <c r="P211" s="182">
        <f t="shared" si="11"/>
        <v>0</v>
      </c>
      <c r="Q211" s="182">
        <v>0</v>
      </c>
      <c r="R211" s="182">
        <f t="shared" si="12"/>
        <v>0</v>
      </c>
      <c r="S211" s="182">
        <v>0</v>
      </c>
      <c r="T211" s="183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4" t="s">
        <v>86</v>
      </c>
      <c r="AT211" s="184" t="s">
        <v>163</v>
      </c>
      <c r="AU211" s="184" t="s">
        <v>77</v>
      </c>
      <c r="AY211" s="14" t="s">
        <v>168</v>
      </c>
      <c r="BE211" s="185">
        <f t="shared" si="14"/>
        <v>0</v>
      </c>
      <c r="BF211" s="185">
        <f t="shared" si="15"/>
        <v>0</v>
      </c>
      <c r="BG211" s="185">
        <f t="shared" si="16"/>
        <v>0</v>
      </c>
      <c r="BH211" s="185">
        <f t="shared" si="17"/>
        <v>0</v>
      </c>
      <c r="BI211" s="185">
        <f t="shared" si="18"/>
        <v>0</v>
      </c>
      <c r="BJ211" s="14" t="s">
        <v>84</v>
      </c>
      <c r="BK211" s="185">
        <f t="shared" si="19"/>
        <v>0</v>
      </c>
      <c r="BL211" s="14" t="s">
        <v>84</v>
      </c>
      <c r="BM211" s="184" t="s">
        <v>1682</v>
      </c>
    </row>
    <row r="212" spans="1:65" s="2" customFormat="1" ht="24.2" customHeight="1">
      <c r="A212" s="31"/>
      <c r="B212" s="32"/>
      <c r="C212" s="172" t="s">
        <v>306</v>
      </c>
      <c r="D212" s="172" t="s">
        <v>163</v>
      </c>
      <c r="E212" s="173" t="s">
        <v>1683</v>
      </c>
      <c r="F212" s="174" t="s">
        <v>1684</v>
      </c>
      <c r="G212" s="175" t="s">
        <v>166</v>
      </c>
      <c r="H212" s="176">
        <v>29</v>
      </c>
      <c r="I212" s="177"/>
      <c r="J212" s="178">
        <f t="shared" si="10"/>
        <v>0</v>
      </c>
      <c r="K212" s="174" t="s">
        <v>167</v>
      </c>
      <c r="L212" s="179"/>
      <c r="M212" s="180" t="s">
        <v>1</v>
      </c>
      <c r="N212" s="181" t="s">
        <v>42</v>
      </c>
      <c r="O212" s="68"/>
      <c r="P212" s="182">
        <f t="shared" si="11"/>
        <v>0</v>
      </c>
      <c r="Q212" s="182">
        <v>0</v>
      </c>
      <c r="R212" s="182">
        <f t="shared" si="12"/>
        <v>0</v>
      </c>
      <c r="S212" s="182">
        <v>0</v>
      </c>
      <c r="T212" s="183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4" t="s">
        <v>86</v>
      </c>
      <c r="AT212" s="184" t="s">
        <v>163</v>
      </c>
      <c r="AU212" s="184" t="s">
        <v>77</v>
      </c>
      <c r="AY212" s="14" t="s">
        <v>168</v>
      </c>
      <c r="BE212" s="185">
        <f t="shared" si="14"/>
        <v>0</v>
      </c>
      <c r="BF212" s="185">
        <f t="shared" si="15"/>
        <v>0</v>
      </c>
      <c r="BG212" s="185">
        <f t="shared" si="16"/>
        <v>0</v>
      </c>
      <c r="BH212" s="185">
        <f t="shared" si="17"/>
        <v>0</v>
      </c>
      <c r="BI212" s="185">
        <f t="shared" si="18"/>
        <v>0</v>
      </c>
      <c r="BJ212" s="14" t="s">
        <v>84</v>
      </c>
      <c r="BK212" s="185">
        <f t="shared" si="19"/>
        <v>0</v>
      </c>
      <c r="BL212" s="14" t="s">
        <v>84</v>
      </c>
      <c r="BM212" s="184" t="s">
        <v>1685</v>
      </c>
    </row>
    <row r="213" spans="1:65" s="2" customFormat="1" ht="24.2" customHeight="1">
      <c r="A213" s="31"/>
      <c r="B213" s="32"/>
      <c r="C213" s="186" t="s">
        <v>310</v>
      </c>
      <c r="D213" s="186" t="s">
        <v>597</v>
      </c>
      <c r="E213" s="187" t="s">
        <v>1686</v>
      </c>
      <c r="F213" s="188" t="s">
        <v>1687</v>
      </c>
      <c r="G213" s="189" t="s">
        <v>166</v>
      </c>
      <c r="H213" s="190">
        <v>29</v>
      </c>
      <c r="I213" s="191"/>
      <c r="J213" s="192">
        <f t="shared" si="10"/>
        <v>0</v>
      </c>
      <c r="K213" s="188" t="s">
        <v>167</v>
      </c>
      <c r="L213" s="36"/>
      <c r="M213" s="193" t="s">
        <v>1</v>
      </c>
      <c r="N213" s="194" t="s">
        <v>42</v>
      </c>
      <c r="O213" s="68"/>
      <c r="P213" s="182">
        <f t="shared" si="11"/>
        <v>0</v>
      </c>
      <c r="Q213" s="182">
        <v>0</v>
      </c>
      <c r="R213" s="182">
        <f t="shared" si="12"/>
        <v>0</v>
      </c>
      <c r="S213" s="182">
        <v>0</v>
      </c>
      <c r="T213" s="183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84</v>
      </c>
      <c r="AT213" s="184" t="s">
        <v>597</v>
      </c>
      <c r="AU213" s="184" t="s">
        <v>77</v>
      </c>
      <c r="AY213" s="14" t="s">
        <v>168</v>
      </c>
      <c r="BE213" s="185">
        <f t="shared" si="14"/>
        <v>0</v>
      </c>
      <c r="BF213" s="185">
        <f t="shared" si="15"/>
        <v>0</v>
      </c>
      <c r="BG213" s="185">
        <f t="shared" si="16"/>
        <v>0</v>
      </c>
      <c r="BH213" s="185">
        <f t="shared" si="17"/>
        <v>0</v>
      </c>
      <c r="BI213" s="185">
        <f t="shared" si="18"/>
        <v>0</v>
      </c>
      <c r="BJ213" s="14" t="s">
        <v>84</v>
      </c>
      <c r="BK213" s="185">
        <f t="shared" si="19"/>
        <v>0</v>
      </c>
      <c r="BL213" s="14" t="s">
        <v>84</v>
      </c>
      <c r="BM213" s="184" t="s">
        <v>1688</v>
      </c>
    </row>
    <row r="214" spans="1:65" s="2" customFormat="1" ht="24.2" customHeight="1">
      <c r="A214" s="31"/>
      <c r="B214" s="32"/>
      <c r="C214" s="172" t="s">
        <v>314</v>
      </c>
      <c r="D214" s="172" t="s">
        <v>163</v>
      </c>
      <c r="E214" s="173" t="s">
        <v>1689</v>
      </c>
      <c r="F214" s="174" t="s">
        <v>1690</v>
      </c>
      <c r="G214" s="175" t="s">
        <v>166</v>
      </c>
      <c r="H214" s="176">
        <v>29</v>
      </c>
      <c r="I214" s="177"/>
      <c r="J214" s="178">
        <f t="shared" si="10"/>
        <v>0</v>
      </c>
      <c r="K214" s="174" t="s">
        <v>167</v>
      </c>
      <c r="L214" s="179"/>
      <c r="M214" s="180" t="s">
        <v>1</v>
      </c>
      <c r="N214" s="181" t="s">
        <v>42</v>
      </c>
      <c r="O214" s="68"/>
      <c r="P214" s="182">
        <f t="shared" si="11"/>
        <v>0</v>
      </c>
      <c r="Q214" s="182">
        <v>0</v>
      </c>
      <c r="R214" s="182">
        <f t="shared" si="12"/>
        <v>0</v>
      </c>
      <c r="S214" s="182">
        <v>0</v>
      </c>
      <c r="T214" s="183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86</v>
      </c>
      <c r="AT214" s="184" t="s">
        <v>163</v>
      </c>
      <c r="AU214" s="184" t="s">
        <v>77</v>
      </c>
      <c r="AY214" s="14" t="s">
        <v>168</v>
      </c>
      <c r="BE214" s="185">
        <f t="shared" si="14"/>
        <v>0</v>
      </c>
      <c r="BF214" s="185">
        <f t="shared" si="15"/>
        <v>0</v>
      </c>
      <c r="BG214" s="185">
        <f t="shared" si="16"/>
        <v>0</v>
      </c>
      <c r="BH214" s="185">
        <f t="shared" si="17"/>
        <v>0</v>
      </c>
      <c r="BI214" s="185">
        <f t="shared" si="18"/>
        <v>0</v>
      </c>
      <c r="BJ214" s="14" t="s">
        <v>84</v>
      </c>
      <c r="BK214" s="185">
        <f t="shared" si="19"/>
        <v>0</v>
      </c>
      <c r="BL214" s="14" t="s">
        <v>84</v>
      </c>
      <c r="BM214" s="184" t="s">
        <v>1691</v>
      </c>
    </row>
    <row r="215" spans="1:65" s="2" customFormat="1" ht="37.9" customHeight="1">
      <c r="A215" s="31"/>
      <c r="B215" s="32"/>
      <c r="C215" s="186" t="s">
        <v>318</v>
      </c>
      <c r="D215" s="186" t="s">
        <v>597</v>
      </c>
      <c r="E215" s="187" t="s">
        <v>1692</v>
      </c>
      <c r="F215" s="188" t="s">
        <v>1693</v>
      </c>
      <c r="G215" s="189" t="s">
        <v>166</v>
      </c>
      <c r="H215" s="190">
        <v>29</v>
      </c>
      <c r="I215" s="191"/>
      <c r="J215" s="192">
        <f t="shared" si="10"/>
        <v>0</v>
      </c>
      <c r="K215" s="188" t="s">
        <v>167</v>
      </c>
      <c r="L215" s="36"/>
      <c r="M215" s="193" t="s">
        <v>1</v>
      </c>
      <c r="N215" s="194" t="s">
        <v>42</v>
      </c>
      <c r="O215" s="68"/>
      <c r="P215" s="182">
        <f t="shared" si="11"/>
        <v>0</v>
      </c>
      <c r="Q215" s="182">
        <v>0</v>
      </c>
      <c r="R215" s="182">
        <f t="shared" si="12"/>
        <v>0</v>
      </c>
      <c r="S215" s="182">
        <v>0</v>
      </c>
      <c r="T215" s="183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84</v>
      </c>
      <c r="AT215" s="184" t="s">
        <v>597</v>
      </c>
      <c r="AU215" s="184" t="s">
        <v>77</v>
      </c>
      <c r="AY215" s="14" t="s">
        <v>168</v>
      </c>
      <c r="BE215" s="185">
        <f t="shared" si="14"/>
        <v>0</v>
      </c>
      <c r="BF215" s="185">
        <f t="shared" si="15"/>
        <v>0</v>
      </c>
      <c r="BG215" s="185">
        <f t="shared" si="16"/>
        <v>0</v>
      </c>
      <c r="BH215" s="185">
        <f t="shared" si="17"/>
        <v>0</v>
      </c>
      <c r="BI215" s="185">
        <f t="shared" si="18"/>
        <v>0</v>
      </c>
      <c r="BJ215" s="14" t="s">
        <v>84</v>
      </c>
      <c r="BK215" s="185">
        <f t="shared" si="19"/>
        <v>0</v>
      </c>
      <c r="BL215" s="14" t="s">
        <v>84</v>
      </c>
      <c r="BM215" s="184" t="s">
        <v>1694</v>
      </c>
    </row>
    <row r="216" spans="1:65" s="2" customFormat="1" ht="24.2" customHeight="1">
      <c r="A216" s="31"/>
      <c r="B216" s="32"/>
      <c r="C216" s="186" t="s">
        <v>322</v>
      </c>
      <c r="D216" s="186" t="s">
        <v>597</v>
      </c>
      <c r="E216" s="187" t="s">
        <v>1695</v>
      </c>
      <c r="F216" s="188" t="s">
        <v>1696</v>
      </c>
      <c r="G216" s="189" t="s">
        <v>166</v>
      </c>
      <c r="H216" s="190">
        <v>9</v>
      </c>
      <c r="I216" s="191"/>
      <c r="J216" s="192">
        <f t="shared" si="10"/>
        <v>0</v>
      </c>
      <c r="K216" s="188" t="s">
        <v>167</v>
      </c>
      <c r="L216" s="36"/>
      <c r="M216" s="193" t="s">
        <v>1</v>
      </c>
      <c r="N216" s="194" t="s">
        <v>42</v>
      </c>
      <c r="O216" s="68"/>
      <c r="P216" s="182">
        <f t="shared" si="11"/>
        <v>0</v>
      </c>
      <c r="Q216" s="182">
        <v>0</v>
      </c>
      <c r="R216" s="182">
        <f t="shared" si="12"/>
        <v>0</v>
      </c>
      <c r="S216" s="182">
        <v>0</v>
      </c>
      <c r="T216" s="183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84</v>
      </c>
      <c r="AT216" s="184" t="s">
        <v>597</v>
      </c>
      <c r="AU216" s="184" t="s">
        <v>77</v>
      </c>
      <c r="AY216" s="14" t="s">
        <v>168</v>
      </c>
      <c r="BE216" s="185">
        <f t="shared" si="14"/>
        <v>0</v>
      </c>
      <c r="BF216" s="185">
        <f t="shared" si="15"/>
        <v>0</v>
      </c>
      <c r="BG216" s="185">
        <f t="shared" si="16"/>
        <v>0</v>
      </c>
      <c r="BH216" s="185">
        <f t="shared" si="17"/>
        <v>0</v>
      </c>
      <c r="BI216" s="185">
        <f t="shared" si="18"/>
        <v>0</v>
      </c>
      <c r="BJ216" s="14" t="s">
        <v>84</v>
      </c>
      <c r="BK216" s="185">
        <f t="shared" si="19"/>
        <v>0</v>
      </c>
      <c r="BL216" s="14" t="s">
        <v>84</v>
      </c>
      <c r="BM216" s="184" t="s">
        <v>1697</v>
      </c>
    </row>
    <row r="217" spans="1:65" s="2" customFormat="1" ht="24.2" customHeight="1">
      <c r="A217" s="31"/>
      <c r="B217" s="32"/>
      <c r="C217" s="186" t="s">
        <v>326</v>
      </c>
      <c r="D217" s="186" t="s">
        <v>597</v>
      </c>
      <c r="E217" s="187" t="s">
        <v>1698</v>
      </c>
      <c r="F217" s="188" t="s">
        <v>1699</v>
      </c>
      <c r="G217" s="189" t="s">
        <v>166</v>
      </c>
      <c r="H217" s="190">
        <v>18</v>
      </c>
      <c r="I217" s="191"/>
      <c r="J217" s="192">
        <f t="shared" si="10"/>
        <v>0</v>
      </c>
      <c r="K217" s="188" t="s">
        <v>167</v>
      </c>
      <c r="L217" s="36"/>
      <c r="M217" s="193" t="s">
        <v>1</v>
      </c>
      <c r="N217" s="194" t="s">
        <v>42</v>
      </c>
      <c r="O217" s="68"/>
      <c r="P217" s="182">
        <f t="shared" si="11"/>
        <v>0</v>
      </c>
      <c r="Q217" s="182">
        <v>0</v>
      </c>
      <c r="R217" s="182">
        <f t="shared" si="12"/>
        <v>0</v>
      </c>
      <c r="S217" s="182">
        <v>0</v>
      </c>
      <c r="T217" s="183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84</v>
      </c>
      <c r="AT217" s="184" t="s">
        <v>597</v>
      </c>
      <c r="AU217" s="184" t="s">
        <v>77</v>
      </c>
      <c r="AY217" s="14" t="s">
        <v>168</v>
      </c>
      <c r="BE217" s="185">
        <f t="shared" si="14"/>
        <v>0</v>
      </c>
      <c r="BF217" s="185">
        <f t="shared" si="15"/>
        <v>0</v>
      </c>
      <c r="BG217" s="185">
        <f t="shared" si="16"/>
        <v>0</v>
      </c>
      <c r="BH217" s="185">
        <f t="shared" si="17"/>
        <v>0</v>
      </c>
      <c r="BI217" s="185">
        <f t="shared" si="18"/>
        <v>0</v>
      </c>
      <c r="BJ217" s="14" t="s">
        <v>84</v>
      </c>
      <c r="BK217" s="185">
        <f t="shared" si="19"/>
        <v>0</v>
      </c>
      <c r="BL217" s="14" t="s">
        <v>84</v>
      </c>
      <c r="BM217" s="184" t="s">
        <v>1700</v>
      </c>
    </row>
    <row r="218" spans="1:65" s="2" customFormat="1" ht="24.2" customHeight="1">
      <c r="A218" s="31"/>
      <c r="B218" s="32"/>
      <c r="C218" s="186" t="s">
        <v>330</v>
      </c>
      <c r="D218" s="186" t="s">
        <v>597</v>
      </c>
      <c r="E218" s="187" t="s">
        <v>1701</v>
      </c>
      <c r="F218" s="188" t="s">
        <v>1702</v>
      </c>
      <c r="G218" s="189" t="s">
        <v>166</v>
      </c>
      <c r="H218" s="190">
        <v>20</v>
      </c>
      <c r="I218" s="191"/>
      <c r="J218" s="192">
        <f t="shared" si="10"/>
        <v>0</v>
      </c>
      <c r="K218" s="188" t="s">
        <v>167</v>
      </c>
      <c r="L218" s="36"/>
      <c r="M218" s="193" t="s">
        <v>1</v>
      </c>
      <c r="N218" s="194" t="s">
        <v>42</v>
      </c>
      <c r="O218" s="68"/>
      <c r="P218" s="182">
        <f t="shared" si="11"/>
        <v>0</v>
      </c>
      <c r="Q218" s="182">
        <v>0</v>
      </c>
      <c r="R218" s="182">
        <f t="shared" si="12"/>
        <v>0</v>
      </c>
      <c r="S218" s="182">
        <v>0</v>
      </c>
      <c r="T218" s="183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84</v>
      </c>
      <c r="AT218" s="184" t="s">
        <v>597</v>
      </c>
      <c r="AU218" s="184" t="s">
        <v>77</v>
      </c>
      <c r="AY218" s="14" t="s">
        <v>168</v>
      </c>
      <c r="BE218" s="185">
        <f t="shared" si="14"/>
        <v>0</v>
      </c>
      <c r="BF218" s="185">
        <f t="shared" si="15"/>
        <v>0</v>
      </c>
      <c r="BG218" s="185">
        <f t="shared" si="16"/>
        <v>0</v>
      </c>
      <c r="BH218" s="185">
        <f t="shared" si="17"/>
        <v>0</v>
      </c>
      <c r="BI218" s="185">
        <f t="shared" si="18"/>
        <v>0</v>
      </c>
      <c r="BJ218" s="14" t="s">
        <v>84</v>
      </c>
      <c r="BK218" s="185">
        <f t="shared" si="19"/>
        <v>0</v>
      </c>
      <c r="BL218" s="14" t="s">
        <v>84</v>
      </c>
      <c r="BM218" s="184" t="s">
        <v>1703</v>
      </c>
    </row>
    <row r="219" spans="1:65" s="2" customFormat="1" ht="14.45" customHeight="1">
      <c r="A219" s="31"/>
      <c r="B219" s="32"/>
      <c r="C219" s="172" t="s">
        <v>334</v>
      </c>
      <c r="D219" s="172" t="s">
        <v>163</v>
      </c>
      <c r="E219" s="173" t="s">
        <v>1704</v>
      </c>
      <c r="F219" s="174" t="s">
        <v>1705</v>
      </c>
      <c r="G219" s="175" t="s">
        <v>166</v>
      </c>
      <c r="H219" s="176">
        <v>8</v>
      </c>
      <c r="I219" s="177"/>
      <c r="J219" s="178">
        <f t="shared" si="10"/>
        <v>0</v>
      </c>
      <c r="K219" s="174" t="s">
        <v>1</v>
      </c>
      <c r="L219" s="179"/>
      <c r="M219" s="180" t="s">
        <v>1</v>
      </c>
      <c r="N219" s="181" t="s">
        <v>42</v>
      </c>
      <c r="O219" s="68"/>
      <c r="P219" s="182">
        <f t="shared" si="11"/>
        <v>0</v>
      </c>
      <c r="Q219" s="182">
        <v>0</v>
      </c>
      <c r="R219" s="182">
        <f t="shared" si="12"/>
        <v>0</v>
      </c>
      <c r="S219" s="182">
        <v>0</v>
      </c>
      <c r="T219" s="183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4" t="s">
        <v>86</v>
      </c>
      <c r="AT219" s="184" t="s">
        <v>163</v>
      </c>
      <c r="AU219" s="184" t="s">
        <v>77</v>
      </c>
      <c r="AY219" s="14" t="s">
        <v>168</v>
      </c>
      <c r="BE219" s="185">
        <f t="shared" si="14"/>
        <v>0</v>
      </c>
      <c r="BF219" s="185">
        <f t="shared" si="15"/>
        <v>0</v>
      </c>
      <c r="BG219" s="185">
        <f t="shared" si="16"/>
        <v>0</v>
      </c>
      <c r="BH219" s="185">
        <f t="shared" si="17"/>
        <v>0</v>
      </c>
      <c r="BI219" s="185">
        <f t="shared" si="18"/>
        <v>0</v>
      </c>
      <c r="BJ219" s="14" t="s">
        <v>84</v>
      </c>
      <c r="BK219" s="185">
        <f t="shared" si="19"/>
        <v>0</v>
      </c>
      <c r="BL219" s="14" t="s">
        <v>84</v>
      </c>
      <c r="BM219" s="184" t="s">
        <v>1706</v>
      </c>
    </row>
    <row r="220" spans="1:65" s="2" customFormat="1" ht="24.2" customHeight="1">
      <c r="A220" s="31"/>
      <c r="B220" s="32"/>
      <c r="C220" s="186" t="s">
        <v>338</v>
      </c>
      <c r="D220" s="186" t="s">
        <v>597</v>
      </c>
      <c r="E220" s="187" t="s">
        <v>1707</v>
      </c>
      <c r="F220" s="188" t="s">
        <v>1708</v>
      </c>
      <c r="G220" s="189" t="s">
        <v>166</v>
      </c>
      <c r="H220" s="190">
        <v>8</v>
      </c>
      <c r="I220" s="191"/>
      <c r="J220" s="192">
        <f t="shared" si="10"/>
        <v>0</v>
      </c>
      <c r="K220" s="188" t="s">
        <v>167</v>
      </c>
      <c r="L220" s="36"/>
      <c r="M220" s="193" t="s">
        <v>1</v>
      </c>
      <c r="N220" s="194" t="s">
        <v>42</v>
      </c>
      <c r="O220" s="68"/>
      <c r="P220" s="182">
        <f t="shared" si="11"/>
        <v>0</v>
      </c>
      <c r="Q220" s="182">
        <v>0</v>
      </c>
      <c r="R220" s="182">
        <f t="shared" si="12"/>
        <v>0</v>
      </c>
      <c r="S220" s="182">
        <v>0</v>
      </c>
      <c r="T220" s="183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4" t="s">
        <v>84</v>
      </c>
      <c r="AT220" s="184" t="s">
        <v>597</v>
      </c>
      <c r="AU220" s="184" t="s">
        <v>77</v>
      </c>
      <c r="AY220" s="14" t="s">
        <v>168</v>
      </c>
      <c r="BE220" s="185">
        <f t="shared" si="14"/>
        <v>0</v>
      </c>
      <c r="BF220" s="185">
        <f t="shared" si="15"/>
        <v>0</v>
      </c>
      <c r="BG220" s="185">
        <f t="shared" si="16"/>
        <v>0</v>
      </c>
      <c r="BH220" s="185">
        <f t="shared" si="17"/>
        <v>0</v>
      </c>
      <c r="BI220" s="185">
        <f t="shared" si="18"/>
        <v>0</v>
      </c>
      <c r="BJ220" s="14" t="s">
        <v>84</v>
      </c>
      <c r="BK220" s="185">
        <f t="shared" si="19"/>
        <v>0</v>
      </c>
      <c r="BL220" s="14" t="s">
        <v>84</v>
      </c>
      <c r="BM220" s="184" t="s">
        <v>1709</v>
      </c>
    </row>
    <row r="221" spans="1:65" s="2" customFormat="1" ht="37.9" customHeight="1">
      <c r="A221" s="31"/>
      <c r="B221" s="32"/>
      <c r="C221" s="172" t="s">
        <v>342</v>
      </c>
      <c r="D221" s="172" t="s">
        <v>163</v>
      </c>
      <c r="E221" s="173" t="s">
        <v>1710</v>
      </c>
      <c r="F221" s="174" t="s">
        <v>1711</v>
      </c>
      <c r="G221" s="175" t="s">
        <v>212</v>
      </c>
      <c r="H221" s="176">
        <v>3280</v>
      </c>
      <c r="I221" s="177"/>
      <c r="J221" s="178">
        <f t="shared" si="10"/>
        <v>0</v>
      </c>
      <c r="K221" s="174" t="s">
        <v>167</v>
      </c>
      <c r="L221" s="179"/>
      <c r="M221" s="180" t="s">
        <v>1</v>
      </c>
      <c r="N221" s="181" t="s">
        <v>42</v>
      </c>
      <c r="O221" s="68"/>
      <c r="P221" s="182">
        <f t="shared" si="11"/>
        <v>0</v>
      </c>
      <c r="Q221" s="182">
        <v>0</v>
      </c>
      <c r="R221" s="182">
        <f t="shared" si="12"/>
        <v>0</v>
      </c>
      <c r="S221" s="182">
        <v>0</v>
      </c>
      <c r="T221" s="183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86</v>
      </c>
      <c r="AT221" s="184" t="s">
        <v>163</v>
      </c>
      <c r="AU221" s="184" t="s">
        <v>77</v>
      </c>
      <c r="AY221" s="14" t="s">
        <v>168</v>
      </c>
      <c r="BE221" s="185">
        <f t="shared" si="14"/>
        <v>0</v>
      </c>
      <c r="BF221" s="185">
        <f t="shared" si="15"/>
        <v>0</v>
      </c>
      <c r="BG221" s="185">
        <f t="shared" si="16"/>
        <v>0</v>
      </c>
      <c r="BH221" s="185">
        <f t="shared" si="17"/>
        <v>0</v>
      </c>
      <c r="BI221" s="185">
        <f t="shared" si="18"/>
        <v>0</v>
      </c>
      <c r="BJ221" s="14" t="s">
        <v>84</v>
      </c>
      <c r="BK221" s="185">
        <f t="shared" si="19"/>
        <v>0</v>
      </c>
      <c r="BL221" s="14" t="s">
        <v>84</v>
      </c>
      <c r="BM221" s="184" t="s">
        <v>1712</v>
      </c>
    </row>
    <row r="222" spans="1:65" s="2" customFormat="1" ht="37.9" customHeight="1">
      <c r="A222" s="31"/>
      <c r="B222" s="32"/>
      <c r="C222" s="172" t="s">
        <v>1070</v>
      </c>
      <c r="D222" s="172" t="s">
        <v>163</v>
      </c>
      <c r="E222" s="173" t="s">
        <v>1713</v>
      </c>
      <c r="F222" s="174" t="s">
        <v>1714</v>
      </c>
      <c r="G222" s="175" t="s">
        <v>212</v>
      </c>
      <c r="H222" s="176">
        <v>70</v>
      </c>
      <c r="I222" s="177"/>
      <c r="J222" s="178">
        <f t="shared" si="10"/>
        <v>0</v>
      </c>
      <c r="K222" s="174" t="s">
        <v>167</v>
      </c>
      <c r="L222" s="179"/>
      <c r="M222" s="180" t="s">
        <v>1</v>
      </c>
      <c r="N222" s="181" t="s">
        <v>42</v>
      </c>
      <c r="O222" s="68"/>
      <c r="P222" s="182">
        <f t="shared" si="11"/>
        <v>0</v>
      </c>
      <c r="Q222" s="182">
        <v>0</v>
      </c>
      <c r="R222" s="182">
        <f t="shared" si="12"/>
        <v>0</v>
      </c>
      <c r="S222" s="182">
        <v>0</v>
      </c>
      <c r="T222" s="183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213</v>
      </c>
      <c r="AT222" s="184" t="s">
        <v>163</v>
      </c>
      <c r="AU222" s="184" t="s">
        <v>77</v>
      </c>
      <c r="AY222" s="14" t="s">
        <v>168</v>
      </c>
      <c r="BE222" s="185">
        <f t="shared" si="14"/>
        <v>0</v>
      </c>
      <c r="BF222" s="185">
        <f t="shared" si="15"/>
        <v>0</v>
      </c>
      <c r="BG222" s="185">
        <f t="shared" si="16"/>
        <v>0</v>
      </c>
      <c r="BH222" s="185">
        <f t="shared" si="17"/>
        <v>0</v>
      </c>
      <c r="BI222" s="185">
        <f t="shared" si="18"/>
        <v>0</v>
      </c>
      <c r="BJ222" s="14" t="s">
        <v>84</v>
      </c>
      <c r="BK222" s="185">
        <f t="shared" si="19"/>
        <v>0</v>
      </c>
      <c r="BL222" s="14" t="s">
        <v>213</v>
      </c>
      <c r="BM222" s="184" t="s">
        <v>1715</v>
      </c>
    </row>
    <row r="223" spans="1:65" s="2" customFormat="1" ht="24.2" customHeight="1">
      <c r="A223" s="31"/>
      <c r="B223" s="32"/>
      <c r="C223" s="186" t="s">
        <v>346</v>
      </c>
      <c r="D223" s="186" t="s">
        <v>597</v>
      </c>
      <c r="E223" s="187" t="s">
        <v>1716</v>
      </c>
      <c r="F223" s="188" t="s">
        <v>1717</v>
      </c>
      <c r="G223" s="189" t="s">
        <v>212</v>
      </c>
      <c r="H223" s="190">
        <v>3350</v>
      </c>
      <c r="I223" s="191"/>
      <c r="J223" s="192">
        <f t="shared" si="10"/>
        <v>0</v>
      </c>
      <c r="K223" s="188" t="s">
        <v>167</v>
      </c>
      <c r="L223" s="36"/>
      <c r="M223" s="193" t="s">
        <v>1</v>
      </c>
      <c r="N223" s="194" t="s">
        <v>42</v>
      </c>
      <c r="O223" s="68"/>
      <c r="P223" s="182">
        <f t="shared" si="11"/>
        <v>0</v>
      </c>
      <c r="Q223" s="182">
        <v>0</v>
      </c>
      <c r="R223" s="182">
        <f t="shared" si="12"/>
        <v>0</v>
      </c>
      <c r="S223" s="182">
        <v>0</v>
      </c>
      <c r="T223" s="183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84</v>
      </c>
      <c r="AT223" s="184" t="s">
        <v>597</v>
      </c>
      <c r="AU223" s="184" t="s">
        <v>77</v>
      </c>
      <c r="AY223" s="14" t="s">
        <v>168</v>
      </c>
      <c r="BE223" s="185">
        <f t="shared" si="14"/>
        <v>0</v>
      </c>
      <c r="BF223" s="185">
        <f t="shared" si="15"/>
        <v>0</v>
      </c>
      <c r="BG223" s="185">
        <f t="shared" si="16"/>
        <v>0</v>
      </c>
      <c r="BH223" s="185">
        <f t="shared" si="17"/>
        <v>0</v>
      </c>
      <c r="BI223" s="185">
        <f t="shared" si="18"/>
        <v>0</v>
      </c>
      <c r="BJ223" s="14" t="s">
        <v>84</v>
      </c>
      <c r="BK223" s="185">
        <f t="shared" si="19"/>
        <v>0</v>
      </c>
      <c r="BL223" s="14" t="s">
        <v>84</v>
      </c>
      <c r="BM223" s="184" t="s">
        <v>1718</v>
      </c>
    </row>
    <row r="224" spans="1:65" s="2" customFormat="1" ht="24.2" customHeight="1">
      <c r="A224" s="31"/>
      <c r="B224" s="32"/>
      <c r="C224" s="186" t="s">
        <v>350</v>
      </c>
      <c r="D224" s="186" t="s">
        <v>597</v>
      </c>
      <c r="E224" s="187" t="s">
        <v>1719</v>
      </c>
      <c r="F224" s="188" t="s">
        <v>1720</v>
      </c>
      <c r="G224" s="189" t="s">
        <v>166</v>
      </c>
      <c r="H224" s="190">
        <v>12</v>
      </c>
      <c r="I224" s="191"/>
      <c r="J224" s="192">
        <f t="shared" si="10"/>
        <v>0</v>
      </c>
      <c r="K224" s="188" t="s">
        <v>167</v>
      </c>
      <c r="L224" s="36"/>
      <c r="M224" s="193" t="s">
        <v>1</v>
      </c>
      <c r="N224" s="194" t="s">
        <v>42</v>
      </c>
      <c r="O224" s="68"/>
      <c r="P224" s="182">
        <f t="shared" si="11"/>
        <v>0</v>
      </c>
      <c r="Q224" s="182">
        <v>0</v>
      </c>
      <c r="R224" s="182">
        <f t="shared" si="12"/>
        <v>0</v>
      </c>
      <c r="S224" s="182">
        <v>0</v>
      </c>
      <c r="T224" s="183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4" t="s">
        <v>84</v>
      </c>
      <c r="AT224" s="184" t="s">
        <v>597</v>
      </c>
      <c r="AU224" s="184" t="s">
        <v>77</v>
      </c>
      <c r="AY224" s="14" t="s">
        <v>168</v>
      </c>
      <c r="BE224" s="185">
        <f t="shared" si="14"/>
        <v>0</v>
      </c>
      <c r="BF224" s="185">
        <f t="shared" si="15"/>
        <v>0</v>
      </c>
      <c r="BG224" s="185">
        <f t="shared" si="16"/>
        <v>0</v>
      </c>
      <c r="BH224" s="185">
        <f t="shared" si="17"/>
        <v>0</v>
      </c>
      <c r="BI224" s="185">
        <f t="shared" si="18"/>
        <v>0</v>
      </c>
      <c r="BJ224" s="14" t="s">
        <v>84</v>
      </c>
      <c r="BK224" s="185">
        <f t="shared" si="19"/>
        <v>0</v>
      </c>
      <c r="BL224" s="14" t="s">
        <v>84</v>
      </c>
      <c r="BM224" s="184" t="s">
        <v>1721</v>
      </c>
    </row>
    <row r="225" spans="1:65" s="2" customFormat="1" ht="24.2" customHeight="1">
      <c r="A225" s="31"/>
      <c r="B225" s="32"/>
      <c r="C225" s="186" t="s">
        <v>354</v>
      </c>
      <c r="D225" s="186" t="s">
        <v>597</v>
      </c>
      <c r="E225" s="187" t="s">
        <v>1722</v>
      </c>
      <c r="F225" s="188" t="s">
        <v>1723</v>
      </c>
      <c r="G225" s="189" t="s">
        <v>1724</v>
      </c>
      <c r="H225" s="190">
        <v>108</v>
      </c>
      <c r="I225" s="191"/>
      <c r="J225" s="192">
        <f t="shared" si="10"/>
        <v>0</v>
      </c>
      <c r="K225" s="188" t="s">
        <v>167</v>
      </c>
      <c r="L225" s="36"/>
      <c r="M225" s="193" t="s">
        <v>1</v>
      </c>
      <c r="N225" s="194" t="s">
        <v>42</v>
      </c>
      <c r="O225" s="68"/>
      <c r="P225" s="182">
        <f t="shared" si="11"/>
        <v>0</v>
      </c>
      <c r="Q225" s="182">
        <v>0</v>
      </c>
      <c r="R225" s="182">
        <f t="shared" si="12"/>
        <v>0</v>
      </c>
      <c r="S225" s="182">
        <v>0</v>
      </c>
      <c r="T225" s="183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84</v>
      </c>
      <c r="AT225" s="184" t="s">
        <v>597</v>
      </c>
      <c r="AU225" s="184" t="s">
        <v>77</v>
      </c>
      <c r="AY225" s="14" t="s">
        <v>168</v>
      </c>
      <c r="BE225" s="185">
        <f t="shared" si="14"/>
        <v>0</v>
      </c>
      <c r="BF225" s="185">
        <f t="shared" si="15"/>
        <v>0</v>
      </c>
      <c r="BG225" s="185">
        <f t="shared" si="16"/>
        <v>0</v>
      </c>
      <c r="BH225" s="185">
        <f t="shared" si="17"/>
        <v>0</v>
      </c>
      <c r="BI225" s="185">
        <f t="shared" si="18"/>
        <v>0</v>
      </c>
      <c r="BJ225" s="14" t="s">
        <v>84</v>
      </c>
      <c r="BK225" s="185">
        <f t="shared" si="19"/>
        <v>0</v>
      </c>
      <c r="BL225" s="14" t="s">
        <v>84</v>
      </c>
      <c r="BM225" s="184" t="s">
        <v>1725</v>
      </c>
    </row>
    <row r="226" spans="1:65" s="2" customFormat="1" ht="24.2" customHeight="1">
      <c r="A226" s="31"/>
      <c r="B226" s="32"/>
      <c r="C226" s="172" t="s">
        <v>358</v>
      </c>
      <c r="D226" s="172" t="s">
        <v>163</v>
      </c>
      <c r="E226" s="173" t="s">
        <v>1726</v>
      </c>
      <c r="F226" s="174" t="s">
        <v>1727</v>
      </c>
      <c r="G226" s="175" t="s">
        <v>166</v>
      </c>
      <c r="H226" s="176">
        <v>2</v>
      </c>
      <c r="I226" s="177"/>
      <c r="J226" s="178">
        <f t="shared" si="10"/>
        <v>0</v>
      </c>
      <c r="K226" s="174" t="s">
        <v>167</v>
      </c>
      <c r="L226" s="179"/>
      <c r="M226" s="180" t="s">
        <v>1</v>
      </c>
      <c r="N226" s="181" t="s">
        <v>42</v>
      </c>
      <c r="O226" s="68"/>
      <c r="P226" s="182">
        <f t="shared" si="11"/>
        <v>0</v>
      </c>
      <c r="Q226" s="182">
        <v>0</v>
      </c>
      <c r="R226" s="182">
        <f t="shared" si="12"/>
        <v>0</v>
      </c>
      <c r="S226" s="182">
        <v>0</v>
      </c>
      <c r="T226" s="183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86</v>
      </c>
      <c r="AT226" s="184" t="s">
        <v>163</v>
      </c>
      <c r="AU226" s="184" t="s">
        <v>77</v>
      </c>
      <c r="AY226" s="14" t="s">
        <v>168</v>
      </c>
      <c r="BE226" s="185">
        <f t="shared" si="14"/>
        <v>0</v>
      </c>
      <c r="BF226" s="185">
        <f t="shared" si="15"/>
        <v>0</v>
      </c>
      <c r="BG226" s="185">
        <f t="shared" si="16"/>
        <v>0</v>
      </c>
      <c r="BH226" s="185">
        <f t="shared" si="17"/>
        <v>0</v>
      </c>
      <c r="BI226" s="185">
        <f t="shared" si="18"/>
        <v>0</v>
      </c>
      <c r="BJ226" s="14" t="s">
        <v>84</v>
      </c>
      <c r="BK226" s="185">
        <f t="shared" si="19"/>
        <v>0</v>
      </c>
      <c r="BL226" s="14" t="s">
        <v>84</v>
      </c>
      <c r="BM226" s="184" t="s">
        <v>1728</v>
      </c>
    </row>
    <row r="227" spans="1:65" s="2" customFormat="1" ht="24.2" customHeight="1">
      <c r="A227" s="31"/>
      <c r="B227" s="32"/>
      <c r="C227" s="186" t="s">
        <v>14</v>
      </c>
      <c r="D227" s="186" t="s">
        <v>597</v>
      </c>
      <c r="E227" s="187" t="s">
        <v>1729</v>
      </c>
      <c r="F227" s="188" t="s">
        <v>1730</v>
      </c>
      <c r="G227" s="189" t="s">
        <v>166</v>
      </c>
      <c r="H227" s="190">
        <v>2</v>
      </c>
      <c r="I227" s="191"/>
      <c r="J227" s="192">
        <f t="shared" si="10"/>
        <v>0</v>
      </c>
      <c r="K227" s="188" t="s">
        <v>167</v>
      </c>
      <c r="L227" s="36"/>
      <c r="M227" s="193" t="s">
        <v>1</v>
      </c>
      <c r="N227" s="194" t="s">
        <v>42</v>
      </c>
      <c r="O227" s="68"/>
      <c r="P227" s="182">
        <f t="shared" si="11"/>
        <v>0</v>
      </c>
      <c r="Q227" s="182">
        <v>0</v>
      </c>
      <c r="R227" s="182">
        <f t="shared" si="12"/>
        <v>0</v>
      </c>
      <c r="S227" s="182">
        <v>0</v>
      </c>
      <c r="T227" s="183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84</v>
      </c>
      <c r="AT227" s="184" t="s">
        <v>597</v>
      </c>
      <c r="AU227" s="184" t="s">
        <v>77</v>
      </c>
      <c r="AY227" s="14" t="s">
        <v>168</v>
      </c>
      <c r="BE227" s="185">
        <f t="shared" si="14"/>
        <v>0</v>
      </c>
      <c r="BF227" s="185">
        <f t="shared" si="15"/>
        <v>0</v>
      </c>
      <c r="BG227" s="185">
        <f t="shared" si="16"/>
        <v>0</v>
      </c>
      <c r="BH227" s="185">
        <f t="shared" si="17"/>
        <v>0</v>
      </c>
      <c r="BI227" s="185">
        <f t="shared" si="18"/>
        <v>0</v>
      </c>
      <c r="BJ227" s="14" t="s">
        <v>84</v>
      </c>
      <c r="BK227" s="185">
        <f t="shared" si="19"/>
        <v>0</v>
      </c>
      <c r="BL227" s="14" t="s">
        <v>84</v>
      </c>
      <c r="BM227" s="184" t="s">
        <v>1731</v>
      </c>
    </row>
    <row r="228" spans="1:65" s="2" customFormat="1" ht="24.2" customHeight="1">
      <c r="A228" s="31"/>
      <c r="B228" s="32"/>
      <c r="C228" s="186" t="s">
        <v>365</v>
      </c>
      <c r="D228" s="186" t="s">
        <v>597</v>
      </c>
      <c r="E228" s="187" t="s">
        <v>1732</v>
      </c>
      <c r="F228" s="188" t="s">
        <v>1733</v>
      </c>
      <c r="G228" s="189" t="s">
        <v>166</v>
      </c>
      <c r="H228" s="190">
        <v>2</v>
      </c>
      <c r="I228" s="191"/>
      <c r="J228" s="192">
        <f t="shared" si="10"/>
        <v>0</v>
      </c>
      <c r="K228" s="188" t="s">
        <v>167</v>
      </c>
      <c r="L228" s="36"/>
      <c r="M228" s="193" t="s">
        <v>1</v>
      </c>
      <c r="N228" s="194" t="s">
        <v>42</v>
      </c>
      <c r="O228" s="68"/>
      <c r="P228" s="182">
        <f t="shared" si="11"/>
        <v>0</v>
      </c>
      <c r="Q228" s="182">
        <v>0</v>
      </c>
      <c r="R228" s="182">
        <f t="shared" si="12"/>
        <v>0</v>
      </c>
      <c r="S228" s="182">
        <v>0</v>
      </c>
      <c r="T228" s="183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84</v>
      </c>
      <c r="AT228" s="184" t="s">
        <v>597</v>
      </c>
      <c r="AU228" s="184" t="s">
        <v>77</v>
      </c>
      <c r="AY228" s="14" t="s">
        <v>168</v>
      </c>
      <c r="BE228" s="185">
        <f t="shared" si="14"/>
        <v>0</v>
      </c>
      <c r="BF228" s="185">
        <f t="shared" si="15"/>
        <v>0</v>
      </c>
      <c r="BG228" s="185">
        <f t="shared" si="16"/>
        <v>0</v>
      </c>
      <c r="BH228" s="185">
        <f t="shared" si="17"/>
        <v>0</v>
      </c>
      <c r="BI228" s="185">
        <f t="shared" si="18"/>
        <v>0</v>
      </c>
      <c r="BJ228" s="14" t="s">
        <v>84</v>
      </c>
      <c r="BK228" s="185">
        <f t="shared" si="19"/>
        <v>0</v>
      </c>
      <c r="BL228" s="14" t="s">
        <v>84</v>
      </c>
      <c r="BM228" s="184" t="s">
        <v>1734</v>
      </c>
    </row>
    <row r="229" spans="1:65" s="2" customFormat="1" ht="24.2" customHeight="1">
      <c r="A229" s="31"/>
      <c r="B229" s="32"/>
      <c r="C229" s="172" t="s">
        <v>369</v>
      </c>
      <c r="D229" s="172" t="s">
        <v>163</v>
      </c>
      <c r="E229" s="173" t="s">
        <v>1735</v>
      </c>
      <c r="F229" s="174" t="s">
        <v>1736</v>
      </c>
      <c r="G229" s="175" t="s">
        <v>166</v>
      </c>
      <c r="H229" s="176">
        <v>8</v>
      </c>
      <c r="I229" s="177"/>
      <c r="J229" s="178">
        <f t="shared" si="10"/>
        <v>0</v>
      </c>
      <c r="K229" s="174" t="s">
        <v>167</v>
      </c>
      <c r="L229" s="179"/>
      <c r="M229" s="180" t="s">
        <v>1</v>
      </c>
      <c r="N229" s="181" t="s">
        <v>42</v>
      </c>
      <c r="O229" s="68"/>
      <c r="P229" s="182">
        <f t="shared" si="11"/>
        <v>0</v>
      </c>
      <c r="Q229" s="182">
        <v>0</v>
      </c>
      <c r="R229" s="182">
        <f t="shared" si="12"/>
        <v>0</v>
      </c>
      <c r="S229" s="182">
        <v>0</v>
      </c>
      <c r="T229" s="183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86</v>
      </c>
      <c r="AT229" s="184" t="s">
        <v>163</v>
      </c>
      <c r="AU229" s="184" t="s">
        <v>77</v>
      </c>
      <c r="AY229" s="14" t="s">
        <v>168</v>
      </c>
      <c r="BE229" s="185">
        <f t="shared" si="14"/>
        <v>0</v>
      </c>
      <c r="BF229" s="185">
        <f t="shared" si="15"/>
        <v>0</v>
      </c>
      <c r="BG229" s="185">
        <f t="shared" si="16"/>
        <v>0</v>
      </c>
      <c r="BH229" s="185">
        <f t="shared" si="17"/>
        <v>0</v>
      </c>
      <c r="BI229" s="185">
        <f t="shared" si="18"/>
        <v>0</v>
      </c>
      <c r="BJ229" s="14" t="s">
        <v>84</v>
      </c>
      <c r="BK229" s="185">
        <f t="shared" si="19"/>
        <v>0</v>
      </c>
      <c r="BL229" s="14" t="s">
        <v>84</v>
      </c>
      <c r="BM229" s="184" t="s">
        <v>1737</v>
      </c>
    </row>
    <row r="230" spans="1:65" s="2" customFormat="1" ht="37.9" customHeight="1">
      <c r="A230" s="31"/>
      <c r="B230" s="32"/>
      <c r="C230" s="172" t="s">
        <v>373</v>
      </c>
      <c r="D230" s="172" t="s">
        <v>163</v>
      </c>
      <c r="E230" s="173" t="s">
        <v>1738</v>
      </c>
      <c r="F230" s="174" t="s">
        <v>1739</v>
      </c>
      <c r="G230" s="175" t="s">
        <v>166</v>
      </c>
      <c r="H230" s="176">
        <v>8</v>
      </c>
      <c r="I230" s="177"/>
      <c r="J230" s="178">
        <f t="shared" si="10"/>
        <v>0</v>
      </c>
      <c r="K230" s="174" t="s">
        <v>1</v>
      </c>
      <c r="L230" s="179"/>
      <c r="M230" s="180" t="s">
        <v>1</v>
      </c>
      <c r="N230" s="181" t="s">
        <v>42</v>
      </c>
      <c r="O230" s="68"/>
      <c r="P230" s="182">
        <f t="shared" si="11"/>
        <v>0</v>
      </c>
      <c r="Q230" s="182">
        <v>0</v>
      </c>
      <c r="R230" s="182">
        <f t="shared" si="12"/>
        <v>0</v>
      </c>
      <c r="S230" s="182">
        <v>0</v>
      </c>
      <c r="T230" s="183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86</v>
      </c>
      <c r="AT230" s="184" t="s">
        <v>163</v>
      </c>
      <c r="AU230" s="184" t="s">
        <v>77</v>
      </c>
      <c r="AY230" s="14" t="s">
        <v>168</v>
      </c>
      <c r="BE230" s="185">
        <f t="shared" si="14"/>
        <v>0</v>
      </c>
      <c r="BF230" s="185">
        <f t="shared" si="15"/>
        <v>0</v>
      </c>
      <c r="BG230" s="185">
        <f t="shared" si="16"/>
        <v>0</v>
      </c>
      <c r="BH230" s="185">
        <f t="shared" si="17"/>
        <v>0</v>
      </c>
      <c r="BI230" s="185">
        <f t="shared" si="18"/>
        <v>0</v>
      </c>
      <c r="BJ230" s="14" t="s">
        <v>84</v>
      </c>
      <c r="BK230" s="185">
        <f t="shared" si="19"/>
        <v>0</v>
      </c>
      <c r="BL230" s="14" t="s">
        <v>84</v>
      </c>
      <c r="BM230" s="184" t="s">
        <v>1740</v>
      </c>
    </row>
    <row r="231" spans="1:65" s="2" customFormat="1" ht="24.2" customHeight="1">
      <c r="A231" s="31"/>
      <c r="B231" s="32"/>
      <c r="C231" s="172" t="s">
        <v>377</v>
      </c>
      <c r="D231" s="172" t="s">
        <v>163</v>
      </c>
      <c r="E231" s="173" t="s">
        <v>1741</v>
      </c>
      <c r="F231" s="174" t="s">
        <v>1742</v>
      </c>
      <c r="G231" s="175" t="s">
        <v>166</v>
      </c>
      <c r="H231" s="176">
        <v>8</v>
      </c>
      <c r="I231" s="177"/>
      <c r="J231" s="178">
        <f t="shared" si="10"/>
        <v>0</v>
      </c>
      <c r="K231" s="174" t="s">
        <v>1</v>
      </c>
      <c r="L231" s="179"/>
      <c r="M231" s="180" t="s">
        <v>1</v>
      </c>
      <c r="N231" s="181" t="s">
        <v>42</v>
      </c>
      <c r="O231" s="68"/>
      <c r="P231" s="182">
        <f t="shared" si="11"/>
        <v>0</v>
      </c>
      <c r="Q231" s="182">
        <v>0</v>
      </c>
      <c r="R231" s="182">
        <f t="shared" si="12"/>
        <v>0</v>
      </c>
      <c r="S231" s="182">
        <v>0</v>
      </c>
      <c r="T231" s="183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86</v>
      </c>
      <c r="AT231" s="184" t="s">
        <v>163</v>
      </c>
      <c r="AU231" s="184" t="s">
        <v>77</v>
      </c>
      <c r="AY231" s="14" t="s">
        <v>168</v>
      </c>
      <c r="BE231" s="185">
        <f t="shared" si="14"/>
        <v>0</v>
      </c>
      <c r="BF231" s="185">
        <f t="shared" si="15"/>
        <v>0</v>
      </c>
      <c r="BG231" s="185">
        <f t="shared" si="16"/>
        <v>0</v>
      </c>
      <c r="BH231" s="185">
        <f t="shared" si="17"/>
        <v>0</v>
      </c>
      <c r="BI231" s="185">
        <f t="shared" si="18"/>
        <v>0</v>
      </c>
      <c r="BJ231" s="14" t="s">
        <v>84</v>
      </c>
      <c r="BK231" s="185">
        <f t="shared" si="19"/>
        <v>0</v>
      </c>
      <c r="BL231" s="14" t="s">
        <v>84</v>
      </c>
      <c r="BM231" s="184" t="s">
        <v>1743</v>
      </c>
    </row>
    <row r="232" spans="1:65" s="2" customFormat="1" ht="24.2" customHeight="1">
      <c r="A232" s="31"/>
      <c r="B232" s="32"/>
      <c r="C232" s="172" t="s">
        <v>381</v>
      </c>
      <c r="D232" s="172" t="s">
        <v>163</v>
      </c>
      <c r="E232" s="173" t="s">
        <v>1744</v>
      </c>
      <c r="F232" s="174" t="s">
        <v>1745</v>
      </c>
      <c r="G232" s="175" t="s">
        <v>166</v>
      </c>
      <c r="H232" s="176">
        <v>108</v>
      </c>
      <c r="I232" s="177"/>
      <c r="J232" s="178">
        <f t="shared" si="10"/>
        <v>0</v>
      </c>
      <c r="K232" s="174" t="s">
        <v>167</v>
      </c>
      <c r="L232" s="179"/>
      <c r="M232" s="180" t="s">
        <v>1</v>
      </c>
      <c r="N232" s="181" t="s">
        <v>42</v>
      </c>
      <c r="O232" s="68"/>
      <c r="P232" s="182">
        <f t="shared" si="11"/>
        <v>0</v>
      </c>
      <c r="Q232" s="182">
        <v>0</v>
      </c>
      <c r="R232" s="182">
        <f t="shared" si="12"/>
        <v>0</v>
      </c>
      <c r="S232" s="182">
        <v>0</v>
      </c>
      <c r="T232" s="183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86</v>
      </c>
      <c r="AT232" s="184" t="s">
        <v>163</v>
      </c>
      <c r="AU232" s="184" t="s">
        <v>77</v>
      </c>
      <c r="AY232" s="14" t="s">
        <v>168</v>
      </c>
      <c r="BE232" s="185">
        <f t="shared" si="14"/>
        <v>0</v>
      </c>
      <c r="BF232" s="185">
        <f t="shared" si="15"/>
        <v>0</v>
      </c>
      <c r="BG232" s="185">
        <f t="shared" si="16"/>
        <v>0</v>
      </c>
      <c r="BH232" s="185">
        <f t="shared" si="17"/>
        <v>0</v>
      </c>
      <c r="BI232" s="185">
        <f t="shared" si="18"/>
        <v>0</v>
      </c>
      <c r="BJ232" s="14" t="s">
        <v>84</v>
      </c>
      <c r="BK232" s="185">
        <f t="shared" si="19"/>
        <v>0</v>
      </c>
      <c r="BL232" s="14" t="s">
        <v>84</v>
      </c>
      <c r="BM232" s="184" t="s">
        <v>1746</v>
      </c>
    </row>
    <row r="233" spans="1:65" s="2" customFormat="1" ht="24.2" customHeight="1">
      <c r="A233" s="31"/>
      <c r="B233" s="32"/>
      <c r="C233" s="186" t="s">
        <v>385</v>
      </c>
      <c r="D233" s="186" t="s">
        <v>597</v>
      </c>
      <c r="E233" s="187" t="s">
        <v>1747</v>
      </c>
      <c r="F233" s="188" t="s">
        <v>1748</v>
      </c>
      <c r="G233" s="189" t="s">
        <v>166</v>
      </c>
      <c r="H233" s="190">
        <v>108</v>
      </c>
      <c r="I233" s="191"/>
      <c r="J233" s="192">
        <f t="shared" si="10"/>
        <v>0</v>
      </c>
      <c r="K233" s="188" t="s">
        <v>167</v>
      </c>
      <c r="L233" s="36"/>
      <c r="M233" s="193" t="s">
        <v>1</v>
      </c>
      <c r="N233" s="194" t="s">
        <v>42</v>
      </c>
      <c r="O233" s="68"/>
      <c r="P233" s="182">
        <f t="shared" si="11"/>
        <v>0</v>
      </c>
      <c r="Q233" s="182">
        <v>0</v>
      </c>
      <c r="R233" s="182">
        <f t="shared" si="12"/>
        <v>0</v>
      </c>
      <c r="S233" s="182">
        <v>0</v>
      </c>
      <c r="T233" s="183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84</v>
      </c>
      <c r="AT233" s="184" t="s">
        <v>597</v>
      </c>
      <c r="AU233" s="184" t="s">
        <v>77</v>
      </c>
      <c r="AY233" s="14" t="s">
        <v>168</v>
      </c>
      <c r="BE233" s="185">
        <f t="shared" si="14"/>
        <v>0</v>
      </c>
      <c r="BF233" s="185">
        <f t="shared" si="15"/>
        <v>0</v>
      </c>
      <c r="BG233" s="185">
        <f t="shared" si="16"/>
        <v>0</v>
      </c>
      <c r="BH233" s="185">
        <f t="shared" si="17"/>
        <v>0</v>
      </c>
      <c r="BI233" s="185">
        <f t="shared" si="18"/>
        <v>0</v>
      </c>
      <c r="BJ233" s="14" t="s">
        <v>84</v>
      </c>
      <c r="BK233" s="185">
        <f t="shared" si="19"/>
        <v>0</v>
      </c>
      <c r="BL233" s="14" t="s">
        <v>84</v>
      </c>
      <c r="BM233" s="184" t="s">
        <v>1749</v>
      </c>
    </row>
    <row r="234" spans="1:65" s="2" customFormat="1" ht="37.9" customHeight="1">
      <c r="A234" s="31"/>
      <c r="B234" s="32"/>
      <c r="C234" s="172" t="s">
        <v>389</v>
      </c>
      <c r="D234" s="172" t="s">
        <v>163</v>
      </c>
      <c r="E234" s="173" t="s">
        <v>1750</v>
      </c>
      <c r="F234" s="174" t="s">
        <v>1751</v>
      </c>
      <c r="G234" s="175" t="s">
        <v>166</v>
      </c>
      <c r="H234" s="176">
        <v>3</v>
      </c>
      <c r="I234" s="177"/>
      <c r="J234" s="178">
        <f t="shared" si="10"/>
        <v>0</v>
      </c>
      <c r="K234" s="174" t="s">
        <v>1</v>
      </c>
      <c r="L234" s="179"/>
      <c r="M234" s="180" t="s">
        <v>1</v>
      </c>
      <c r="N234" s="181" t="s">
        <v>42</v>
      </c>
      <c r="O234" s="68"/>
      <c r="P234" s="182">
        <f t="shared" si="11"/>
        <v>0</v>
      </c>
      <c r="Q234" s="182">
        <v>0</v>
      </c>
      <c r="R234" s="182">
        <f t="shared" si="12"/>
        <v>0</v>
      </c>
      <c r="S234" s="182">
        <v>0</v>
      </c>
      <c r="T234" s="183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4" t="s">
        <v>86</v>
      </c>
      <c r="AT234" s="184" t="s">
        <v>163</v>
      </c>
      <c r="AU234" s="184" t="s">
        <v>77</v>
      </c>
      <c r="AY234" s="14" t="s">
        <v>168</v>
      </c>
      <c r="BE234" s="185">
        <f t="shared" si="14"/>
        <v>0</v>
      </c>
      <c r="BF234" s="185">
        <f t="shared" si="15"/>
        <v>0</v>
      </c>
      <c r="BG234" s="185">
        <f t="shared" si="16"/>
        <v>0</v>
      </c>
      <c r="BH234" s="185">
        <f t="shared" si="17"/>
        <v>0</v>
      </c>
      <c r="BI234" s="185">
        <f t="shared" si="18"/>
        <v>0</v>
      </c>
      <c r="BJ234" s="14" t="s">
        <v>84</v>
      </c>
      <c r="BK234" s="185">
        <f t="shared" si="19"/>
        <v>0</v>
      </c>
      <c r="BL234" s="14" t="s">
        <v>84</v>
      </c>
      <c r="BM234" s="184" t="s">
        <v>1752</v>
      </c>
    </row>
    <row r="235" spans="1:65" s="2" customFormat="1" ht="24.2" customHeight="1">
      <c r="A235" s="31"/>
      <c r="B235" s="32"/>
      <c r="C235" s="172" t="s">
        <v>393</v>
      </c>
      <c r="D235" s="172" t="s">
        <v>163</v>
      </c>
      <c r="E235" s="173" t="s">
        <v>1753</v>
      </c>
      <c r="F235" s="174" t="s">
        <v>1754</v>
      </c>
      <c r="G235" s="175" t="s">
        <v>166</v>
      </c>
      <c r="H235" s="176">
        <v>22</v>
      </c>
      <c r="I235" s="177"/>
      <c r="J235" s="178">
        <f t="shared" si="10"/>
        <v>0</v>
      </c>
      <c r="K235" s="174" t="s">
        <v>167</v>
      </c>
      <c r="L235" s="179"/>
      <c r="M235" s="180" t="s">
        <v>1</v>
      </c>
      <c r="N235" s="181" t="s">
        <v>42</v>
      </c>
      <c r="O235" s="68"/>
      <c r="P235" s="182">
        <f t="shared" si="11"/>
        <v>0</v>
      </c>
      <c r="Q235" s="182">
        <v>0</v>
      </c>
      <c r="R235" s="182">
        <f t="shared" si="12"/>
        <v>0</v>
      </c>
      <c r="S235" s="182">
        <v>0</v>
      </c>
      <c r="T235" s="183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86</v>
      </c>
      <c r="AT235" s="184" t="s">
        <v>163</v>
      </c>
      <c r="AU235" s="184" t="s">
        <v>77</v>
      </c>
      <c r="AY235" s="14" t="s">
        <v>168</v>
      </c>
      <c r="BE235" s="185">
        <f t="shared" si="14"/>
        <v>0</v>
      </c>
      <c r="BF235" s="185">
        <f t="shared" si="15"/>
        <v>0</v>
      </c>
      <c r="BG235" s="185">
        <f t="shared" si="16"/>
        <v>0</v>
      </c>
      <c r="BH235" s="185">
        <f t="shared" si="17"/>
        <v>0</v>
      </c>
      <c r="BI235" s="185">
        <f t="shared" si="18"/>
        <v>0</v>
      </c>
      <c r="BJ235" s="14" t="s">
        <v>84</v>
      </c>
      <c r="BK235" s="185">
        <f t="shared" si="19"/>
        <v>0</v>
      </c>
      <c r="BL235" s="14" t="s">
        <v>84</v>
      </c>
      <c r="BM235" s="184" t="s">
        <v>1755</v>
      </c>
    </row>
    <row r="236" spans="1:65" s="2" customFormat="1" ht="24.2" customHeight="1">
      <c r="A236" s="31"/>
      <c r="B236" s="32"/>
      <c r="C236" s="186" t="s">
        <v>397</v>
      </c>
      <c r="D236" s="186" t="s">
        <v>597</v>
      </c>
      <c r="E236" s="187" t="s">
        <v>1756</v>
      </c>
      <c r="F236" s="188" t="s">
        <v>1757</v>
      </c>
      <c r="G236" s="189" t="s">
        <v>212</v>
      </c>
      <c r="H236" s="190">
        <v>22</v>
      </c>
      <c r="I236" s="191"/>
      <c r="J236" s="192">
        <f t="shared" si="10"/>
        <v>0</v>
      </c>
      <c r="K236" s="188" t="s">
        <v>167</v>
      </c>
      <c r="L236" s="36"/>
      <c r="M236" s="193" t="s">
        <v>1</v>
      </c>
      <c r="N236" s="194" t="s">
        <v>42</v>
      </c>
      <c r="O236" s="68"/>
      <c r="P236" s="182">
        <f t="shared" si="11"/>
        <v>0</v>
      </c>
      <c r="Q236" s="182">
        <v>0</v>
      </c>
      <c r="R236" s="182">
        <f t="shared" si="12"/>
        <v>0</v>
      </c>
      <c r="S236" s="182">
        <v>0</v>
      </c>
      <c r="T236" s="183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84</v>
      </c>
      <c r="AT236" s="184" t="s">
        <v>597</v>
      </c>
      <c r="AU236" s="184" t="s">
        <v>77</v>
      </c>
      <c r="AY236" s="14" t="s">
        <v>168</v>
      </c>
      <c r="BE236" s="185">
        <f t="shared" si="14"/>
        <v>0</v>
      </c>
      <c r="BF236" s="185">
        <f t="shared" si="15"/>
        <v>0</v>
      </c>
      <c r="BG236" s="185">
        <f t="shared" si="16"/>
        <v>0</v>
      </c>
      <c r="BH236" s="185">
        <f t="shared" si="17"/>
        <v>0</v>
      </c>
      <c r="BI236" s="185">
        <f t="shared" si="18"/>
        <v>0</v>
      </c>
      <c r="BJ236" s="14" t="s">
        <v>84</v>
      </c>
      <c r="BK236" s="185">
        <f t="shared" si="19"/>
        <v>0</v>
      </c>
      <c r="BL236" s="14" t="s">
        <v>84</v>
      </c>
      <c r="BM236" s="184" t="s">
        <v>1758</v>
      </c>
    </row>
    <row r="237" spans="1:65" s="2" customFormat="1" ht="24.2" customHeight="1">
      <c r="A237" s="31"/>
      <c r="B237" s="32"/>
      <c r="C237" s="172" t="s">
        <v>401</v>
      </c>
      <c r="D237" s="172" t="s">
        <v>163</v>
      </c>
      <c r="E237" s="173" t="s">
        <v>1759</v>
      </c>
      <c r="F237" s="174" t="s">
        <v>1760</v>
      </c>
      <c r="G237" s="175" t="s">
        <v>166</v>
      </c>
      <c r="H237" s="176">
        <v>12</v>
      </c>
      <c r="I237" s="177"/>
      <c r="J237" s="178">
        <f t="shared" si="10"/>
        <v>0</v>
      </c>
      <c r="K237" s="174" t="s">
        <v>167</v>
      </c>
      <c r="L237" s="179"/>
      <c r="M237" s="180" t="s">
        <v>1</v>
      </c>
      <c r="N237" s="181" t="s">
        <v>42</v>
      </c>
      <c r="O237" s="68"/>
      <c r="P237" s="182">
        <f t="shared" si="11"/>
        <v>0</v>
      </c>
      <c r="Q237" s="182">
        <v>0</v>
      </c>
      <c r="R237" s="182">
        <f t="shared" si="12"/>
        <v>0</v>
      </c>
      <c r="S237" s="182">
        <v>0</v>
      </c>
      <c r="T237" s="183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4" t="s">
        <v>86</v>
      </c>
      <c r="AT237" s="184" t="s">
        <v>163</v>
      </c>
      <c r="AU237" s="184" t="s">
        <v>77</v>
      </c>
      <c r="AY237" s="14" t="s">
        <v>168</v>
      </c>
      <c r="BE237" s="185">
        <f t="shared" si="14"/>
        <v>0</v>
      </c>
      <c r="BF237" s="185">
        <f t="shared" si="15"/>
        <v>0</v>
      </c>
      <c r="BG237" s="185">
        <f t="shared" si="16"/>
        <v>0</v>
      </c>
      <c r="BH237" s="185">
        <f t="shared" si="17"/>
        <v>0</v>
      </c>
      <c r="BI237" s="185">
        <f t="shared" si="18"/>
        <v>0</v>
      </c>
      <c r="BJ237" s="14" t="s">
        <v>84</v>
      </c>
      <c r="BK237" s="185">
        <f t="shared" si="19"/>
        <v>0</v>
      </c>
      <c r="BL237" s="14" t="s">
        <v>84</v>
      </c>
      <c r="BM237" s="184" t="s">
        <v>1761</v>
      </c>
    </row>
    <row r="238" spans="1:65" s="2" customFormat="1" ht="24.2" customHeight="1">
      <c r="A238" s="31"/>
      <c r="B238" s="32"/>
      <c r="C238" s="172" t="s">
        <v>405</v>
      </c>
      <c r="D238" s="172" t="s">
        <v>163</v>
      </c>
      <c r="E238" s="173" t="s">
        <v>1762</v>
      </c>
      <c r="F238" s="174" t="s">
        <v>1763</v>
      </c>
      <c r="G238" s="175" t="s">
        <v>166</v>
      </c>
      <c r="H238" s="176">
        <v>12</v>
      </c>
      <c r="I238" s="177"/>
      <c r="J238" s="178">
        <f t="shared" si="10"/>
        <v>0</v>
      </c>
      <c r="K238" s="174" t="s">
        <v>167</v>
      </c>
      <c r="L238" s="179"/>
      <c r="M238" s="180" t="s">
        <v>1</v>
      </c>
      <c r="N238" s="181" t="s">
        <v>42</v>
      </c>
      <c r="O238" s="68"/>
      <c r="P238" s="182">
        <f t="shared" si="11"/>
        <v>0</v>
      </c>
      <c r="Q238" s="182">
        <v>0</v>
      </c>
      <c r="R238" s="182">
        <f t="shared" si="12"/>
        <v>0</v>
      </c>
      <c r="S238" s="182">
        <v>0</v>
      </c>
      <c r="T238" s="183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4" t="s">
        <v>86</v>
      </c>
      <c r="AT238" s="184" t="s">
        <v>163</v>
      </c>
      <c r="AU238" s="184" t="s">
        <v>77</v>
      </c>
      <c r="AY238" s="14" t="s">
        <v>168</v>
      </c>
      <c r="BE238" s="185">
        <f t="shared" si="14"/>
        <v>0</v>
      </c>
      <c r="BF238" s="185">
        <f t="shared" si="15"/>
        <v>0</v>
      </c>
      <c r="BG238" s="185">
        <f t="shared" si="16"/>
        <v>0</v>
      </c>
      <c r="BH238" s="185">
        <f t="shared" si="17"/>
        <v>0</v>
      </c>
      <c r="BI238" s="185">
        <f t="shared" si="18"/>
        <v>0</v>
      </c>
      <c r="BJ238" s="14" t="s">
        <v>84</v>
      </c>
      <c r="BK238" s="185">
        <f t="shared" si="19"/>
        <v>0</v>
      </c>
      <c r="BL238" s="14" t="s">
        <v>84</v>
      </c>
      <c r="BM238" s="184" t="s">
        <v>1764</v>
      </c>
    </row>
    <row r="239" spans="1:65" s="2" customFormat="1" ht="24.2" customHeight="1">
      <c r="A239" s="31"/>
      <c r="B239" s="32"/>
      <c r="C239" s="186" t="s">
        <v>409</v>
      </c>
      <c r="D239" s="186" t="s">
        <v>597</v>
      </c>
      <c r="E239" s="187" t="s">
        <v>1765</v>
      </c>
      <c r="F239" s="188" t="s">
        <v>1766</v>
      </c>
      <c r="G239" s="189" t="s">
        <v>212</v>
      </c>
      <c r="H239" s="190">
        <v>3350</v>
      </c>
      <c r="I239" s="191"/>
      <c r="J239" s="192">
        <f t="shared" si="10"/>
        <v>0</v>
      </c>
      <c r="K239" s="188" t="s">
        <v>167</v>
      </c>
      <c r="L239" s="36"/>
      <c r="M239" s="193" t="s">
        <v>1</v>
      </c>
      <c r="N239" s="194" t="s">
        <v>42</v>
      </c>
      <c r="O239" s="68"/>
      <c r="P239" s="182">
        <f t="shared" si="11"/>
        <v>0</v>
      </c>
      <c r="Q239" s="182">
        <v>0</v>
      </c>
      <c r="R239" s="182">
        <f t="shared" si="12"/>
        <v>0</v>
      </c>
      <c r="S239" s="182">
        <v>0</v>
      </c>
      <c r="T239" s="183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4" t="s">
        <v>84</v>
      </c>
      <c r="AT239" s="184" t="s">
        <v>597</v>
      </c>
      <c r="AU239" s="184" t="s">
        <v>77</v>
      </c>
      <c r="AY239" s="14" t="s">
        <v>168</v>
      </c>
      <c r="BE239" s="185">
        <f t="shared" si="14"/>
        <v>0</v>
      </c>
      <c r="BF239" s="185">
        <f t="shared" si="15"/>
        <v>0</v>
      </c>
      <c r="BG239" s="185">
        <f t="shared" si="16"/>
        <v>0</v>
      </c>
      <c r="BH239" s="185">
        <f t="shared" si="17"/>
        <v>0</v>
      </c>
      <c r="BI239" s="185">
        <f t="shared" si="18"/>
        <v>0</v>
      </c>
      <c r="BJ239" s="14" t="s">
        <v>84</v>
      </c>
      <c r="BK239" s="185">
        <f t="shared" si="19"/>
        <v>0</v>
      </c>
      <c r="BL239" s="14" t="s">
        <v>84</v>
      </c>
      <c r="BM239" s="184" t="s">
        <v>1767</v>
      </c>
    </row>
    <row r="240" spans="1:65" s="2" customFormat="1" ht="24.2" customHeight="1">
      <c r="A240" s="31"/>
      <c r="B240" s="32"/>
      <c r="C240" s="186" t="s">
        <v>413</v>
      </c>
      <c r="D240" s="186" t="s">
        <v>597</v>
      </c>
      <c r="E240" s="187" t="s">
        <v>1768</v>
      </c>
      <c r="F240" s="188" t="s">
        <v>1769</v>
      </c>
      <c r="G240" s="189" t="s">
        <v>166</v>
      </c>
      <c r="H240" s="190">
        <v>3</v>
      </c>
      <c r="I240" s="191"/>
      <c r="J240" s="192">
        <f t="shared" si="10"/>
        <v>0</v>
      </c>
      <c r="K240" s="188" t="s">
        <v>1</v>
      </c>
      <c r="L240" s="36"/>
      <c r="M240" s="193" t="s">
        <v>1</v>
      </c>
      <c r="N240" s="194" t="s">
        <v>42</v>
      </c>
      <c r="O240" s="68"/>
      <c r="P240" s="182">
        <f t="shared" si="11"/>
        <v>0</v>
      </c>
      <c r="Q240" s="182">
        <v>0</v>
      </c>
      <c r="R240" s="182">
        <f t="shared" si="12"/>
        <v>0</v>
      </c>
      <c r="S240" s="182">
        <v>0</v>
      </c>
      <c r="T240" s="183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84</v>
      </c>
      <c r="AT240" s="184" t="s">
        <v>597</v>
      </c>
      <c r="AU240" s="184" t="s">
        <v>77</v>
      </c>
      <c r="AY240" s="14" t="s">
        <v>168</v>
      </c>
      <c r="BE240" s="185">
        <f t="shared" si="14"/>
        <v>0</v>
      </c>
      <c r="BF240" s="185">
        <f t="shared" si="15"/>
        <v>0</v>
      </c>
      <c r="BG240" s="185">
        <f t="shared" si="16"/>
        <v>0</v>
      </c>
      <c r="BH240" s="185">
        <f t="shared" si="17"/>
        <v>0</v>
      </c>
      <c r="BI240" s="185">
        <f t="shared" si="18"/>
        <v>0</v>
      </c>
      <c r="BJ240" s="14" t="s">
        <v>84</v>
      </c>
      <c r="BK240" s="185">
        <f t="shared" si="19"/>
        <v>0</v>
      </c>
      <c r="BL240" s="14" t="s">
        <v>84</v>
      </c>
      <c r="BM240" s="184" t="s">
        <v>1770</v>
      </c>
    </row>
    <row r="241" spans="1:65" s="2" customFormat="1" ht="24.2" customHeight="1">
      <c r="A241" s="31"/>
      <c r="B241" s="32"/>
      <c r="C241" s="186" t="s">
        <v>417</v>
      </c>
      <c r="D241" s="186" t="s">
        <v>597</v>
      </c>
      <c r="E241" s="187" t="s">
        <v>1771</v>
      </c>
      <c r="F241" s="188" t="s">
        <v>1772</v>
      </c>
      <c r="G241" s="189" t="s">
        <v>166</v>
      </c>
      <c r="H241" s="190">
        <v>9</v>
      </c>
      <c r="I241" s="191"/>
      <c r="J241" s="192">
        <f t="shared" si="10"/>
        <v>0</v>
      </c>
      <c r="K241" s="188" t="s">
        <v>1</v>
      </c>
      <c r="L241" s="36"/>
      <c r="M241" s="193" t="s">
        <v>1</v>
      </c>
      <c r="N241" s="194" t="s">
        <v>42</v>
      </c>
      <c r="O241" s="68"/>
      <c r="P241" s="182">
        <f t="shared" si="11"/>
        <v>0</v>
      </c>
      <c r="Q241" s="182">
        <v>0</v>
      </c>
      <c r="R241" s="182">
        <f t="shared" si="12"/>
        <v>0</v>
      </c>
      <c r="S241" s="182">
        <v>0</v>
      </c>
      <c r="T241" s="183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4" t="s">
        <v>84</v>
      </c>
      <c r="AT241" s="184" t="s">
        <v>597</v>
      </c>
      <c r="AU241" s="184" t="s">
        <v>77</v>
      </c>
      <c r="AY241" s="14" t="s">
        <v>168</v>
      </c>
      <c r="BE241" s="185">
        <f t="shared" si="14"/>
        <v>0</v>
      </c>
      <c r="BF241" s="185">
        <f t="shared" si="15"/>
        <v>0</v>
      </c>
      <c r="BG241" s="185">
        <f t="shared" si="16"/>
        <v>0</v>
      </c>
      <c r="BH241" s="185">
        <f t="shared" si="17"/>
        <v>0</v>
      </c>
      <c r="BI241" s="185">
        <f t="shared" si="18"/>
        <v>0</v>
      </c>
      <c r="BJ241" s="14" t="s">
        <v>84</v>
      </c>
      <c r="BK241" s="185">
        <f t="shared" si="19"/>
        <v>0</v>
      </c>
      <c r="BL241" s="14" t="s">
        <v>84</v>
      </c>
      <c r="BM241" s="184" t="s">
        <v>1773</v>
      </c>
    </row>
    <row r="242" spans="1:65" s="2" customFormat="1" ht="14.45" customHeight="1">
      <c r="A242" s="31"/>
      <c r="B242" s="32"/>
      <c r="C242" s="186" t="s">
        <v>1774</v>
      </c>
      <c r="D242" s="186" t="s">
        <v>597</v>
      </c>
      <c r="E242" s="187" t="s">
        <v>1775</v>
      </c>
      <c r="F242" s="188" t="s">
        <v>1776</v>
      </c>
      <c r="G242" s="189" t="s">
        <v>1724</v>
      </c>
      <c r="H242" s="190">
        <v>108</v>
      </c>
      <c r="I242" s="191"/>
      <c r="J242" s="192">
        <f t="shared" si="10"/>
        <v>0</v>
      </c>
      <c r="K242" s="188" t="s">
        <v>1</v>
      </c>
      <c r="L242" s="36"/>
      <c r="M242" s="193" t="s">
        <v>1</v>
      </c>
      <c r="N242" s="194" t="s">
        <v>42</v>
      </c>
      <c r="O242" s="68"/>
      <c r="P242" s="182">
        <f t="shared" si="11"/>
        <v>0</v>
      </c>
      <c r="Q242" s="182">
        <v>0</v>
      </c>
      <c r="R242" s="182">
        <f t="shared" si="12"/>
        <v>0</v>
      </c>
      <c r="S242" s="182">
        <v>0</v>
      </c>
      <c r="T242" s="183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4" t="s">
        <v>84</v>
      </c>
      <c r="AT242" s="184" t="s">
        <v>597</v>
      </c>
      <c r="AU242" s="184" t="s">
        <v>77</v>
      </c>
      <c r="AY242" s="14" t="s">
        <v>168</v>
      </c>
      <c r="BE242" s="185">
        <f t="shared" si="14"/>
        <v>0</v>
      </c>
      <c r="BF242" s="185">
        <f t="shared" si="15"/>
        <v>0</v>
      </c>
      <c r="BG242" s="185">
        <f t="shared" si="16"/>
        <v>0</v>
      </c>
      <c r="BH242" s="185">
        <f t="shared" si="17"/>
        <v>0</v>
      </c>
      <c r="BI242" s="185">
        <f t="shared" si="18"/>
        <v>0</v>
      </c>
      <c r="BJ242" s="14" t="s">
        <v>84</v>
      </c>
      <c r="BK242" s="185">
        <f t="shared" si="19"/>
        <v>0</v>
      </c>
      <c r="BL242" s="14" t="s">
        <v>84</v>
      </c>
      <c r="BM242" s="184" t="s">
        <v>1777</v>
      </c>
    </row>
    <row r="243" spans="1:65" s="2" customFormat="1" ht="24.2" customHeight="1">
      <c r="A243" s="31"/>
      <c r="B243" s="32"/>
      <c r="C243" s="172" t="s">
        <v>437</v>
      </c>
      <c r="D243" s="172" t="s">
        <v>163</v>
      </c>
      <c r="E243" s="173" t="s">
        <v>1778</v>
      </c>
      <c r="F243" s="174" t="s">
        <v>1779</v>
      </c>
      <c r="G243" s="175" t="s">
        <v>212</v>
      </c>
      <c r="H243" s="176">
        <v>180</v>
      </c>
      <c r="I243" s="177"/>
      <c r="J243" s="178">
        <f t="shared" si="10"/>
        <v>0</v>
      </c>
      <c r="K243" s="174" t="s">
        <v>167</v>
      </c>
      <c r="L243" s="179"/>
      <c r="M243" s="180" t="s">
        <v>1</v>
      </c>
      <c r="N243" s="181" t="s">
        <v>42</v>
      </c>
      <c r="O243" s="68"/>
      <c r="P243" s="182">
        <f t="shared" si="11"/>
        <v>0</v>
      </c>
      <c r="Q243" s="182">
        <v>0</v>
      </c>
      <c r="R243" s="182">
        <f t="shared" si="12"/>
        <v>0</v>
      </c>
      <c r="S243" s="182">
        <v>0</v>
      </c>
      <c r="T243" s="183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4" t="s">
        <v>213</v>
      </c>
      <c r="AT243" s="184" t="s">
        <v>163</v>
      </c>
      <c r="AU243" s="184" t="s">
        <v>77</v>
      </c>
      <c r="AY243" s="14" t="s">
        <v>168</v>
      </c>
      <c r="BE243" s="185">
        <f t="shared" si="14"/>
        <v>0</v>
      </c>
      <c r="BF243" s="185">
        <f t="shared" si="15"/>
        <v>0</v>
      </c>
      <c r="BG243" s="185">
        <f t="shared" si="16"/>
        <v>0</v>
      </c>
      <c r="BH243" s="185">
        <f t="shared" si="17"/>
        <v>0</v>
      </c>
      <c r="BI243" s="185">
        <f t="shared" si="18"/>
        <v>0</v>
      </c>
      <c r="BJ243" s="14" t="s">
        <v>84</v>
      </c>
      <c r="BK243" s="185">
        <f t="shared" si="19"/>
        <v>0</v>
      </c>
      <c r="BL243" s="14" t="s">
        <v>213</v>
      </c>
      <c r="BM243" s="184" t="s">
        <v>1780</v>
      </c>
    </row>
    <row r="244" spans="1:65" s="2" customFormat="1" ht="24.2" customHeight="1">
      <c r="A244" s="31"/>
      <c r="B244" s="32"/>
      <c r="C244" s="186" t="s">
        <v>441</v>
      </c>
      <c r="D244" s="186" t="s">
        <v>597</v>
      </c>
      <c r="E244" s="187" t="s">
        <v>791</v>
      </c>
      <c r="F244" s="188" t="s">
        <v>792</v>
      </c>
      <c r="G244" s="189" t="s">
        <v>793</v>
      </c>
      <c r="H244" s="190">
        <v>9</v>
      </c>
      <c r="I244" s="191"/>
      <c r="J244" s="192">
        <f t="shared" si="10"/>
        <v>0</v>
      </c>
      <c r="K244" s="188" t="s">
        <v>167</v>
      </c>
      <c r="L244" s="36"/>
      <c r="M244" s="193" t="s">
        <v>1</v>
      </c>
      <c r="N244" s="194" t="s">
        <v>42</v>
      </c>
      <c r="O244" s="68"/>
      <c r="P244" s="182">
        <f t="shared" si="11"/>
        <v>0</v>
      </c>
      <c r="Q244" s="182">
        <v>0</v>
      </c>
      <c r="R244" s="182">
        <f t="shared" si="12"/>
        <v>0</v>
      </c>
      <c r="S244" s="182">
        <v>0</v>
      </c>
      <c r="T244" s="183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4" t="s">
        <v>84</v>
      </c>
      <c r="AT244" s="184" t="s">
        <v>597</v>
      </c>
      <c r="AU244" s="184" t="s">
        <v>77</v>
      </c>
      <c r="AY244" s="14" t="s">
        <v>168</v>
      </c>
      <c r="BE244" s="185">
        <f t="shared" si="14"/>
        <v>0</v>
      </c>
      <c r="BF244" s="185">
        <f t="shared" si="15"/>
        <v>0</v>
      </c>
      <c r="BG244" s="185">
        <f t="shared" si="16"/>
        <v>0</v>
      </c>
      <c r="BH244" s="185">
        <f t="shared" si="17"/>
        <v>0</v>
      </c>
      <c r="BI244" s="185">
        <f t="shared" si="18"/>
        <v>0</v>
      </c>
      <c r="BJ244" s="14" t="s">
        <v>84</v>
      </c>
      <c r="BK244" s="185">
        <f t="shared" si="19"/>
        <v>0</v>
      </c>
      <c r="BL244" s="14" t="s">
        <v>84</v>
      </c>
      <c r="BM244" s="184" t="s">
        <v>1781</v>
      </c>
    </row>
    <row r="245" spans="1:65" s="2" customFormat="1" ht="24.2" customHeight="1">
      <c r="A245" s="31"/>
      <c r="B245" s="32"/>
      <c r="C245" s="172" t="s">
        <v>445</v>
      </c>
      <c r="D245" s="172" t="s">
        <v>163</v>
      </c>
      <c r="E245" s="173" t="s">
        <v>1782</v>
      </c>
      <c r="F245" s="174" t="s">
        <v>1783</v>
      </c>
      <c r="G245" s="175" t="s">
        <v>166</v>
      </c>
      <c r="H245" s="176">
        <v>18</v>
      </c>
      <c r="I245" s="177"/>
      <c r="J245" s="178">
        <f t="shared" si="10"/>
        <v>0</v>
      </c>
      <c r="K245" s="174" t="s">
        <v>167</v>
      </c>
      <c r="L245" s="179"/>
      <c r="M245" s="180" t="s">
        <v>1</v>
      </c>
      <c r="N245" s="181" t="s">
        <v>42</v>
      </c>
      <c r="O245" s="68"/>
      <c r="P245" s="182">
        <f t="shared" si="11"/>
        <v>0</v>
      </c>
      <c r="Q245" s="182">
        <v>0</v>
      </c>
      <c r="R245" s="182">
        <f t="shared" si="12"/>
        <v>0</v>
      </c>
      <c r="S245" s="182">
        <v>0</v>
      </c>
      <c r="T245" s="183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4" t="s">
        <v>86</v>
      </c>
      <c r="AT245" s="184" t="s">
        <v>163</v>
      </c>
      <c r="AU245" s="184" t="s">
        <v>77</v>
      </c>
      <c r="AY245" s="14" t="s">
        <v>168</v>
      </c>
      <c r="BE245" s="185">
        <f t="shared" si="14"/>
        <v>0</v>
      </c>
      <c r="BF245" s="185">
        <f t="shared" si="15"/>
        <v>0</v>
      </c>
      <c r="BG245" s="185">
        <f t="shared" si="16"/>
        <v>0</v>
      </c>
      <c r="BH245" s="185">
        <f t="shared" si="17"/>
        <v>0</v>
      </c>
      <c r="BI245" s="185">
        <f t="shared" si="18"/>
        <v>0</v>
      </c>
      <c r="BJ245" s="14" t="s">
        <v>84</v>
      </c>
      <c r="BK245" s="185">
        <f t="shared" si="19"/>
        <v>0</v>
      </c>
      <c r="BL245" s="14" t="s">
        <v>84</v>
      </c>
      <c r="BM245" s="184" t="s">
        <v>1784</v>
      </c>
    </row>
    <row r="246" spans="1:65" s="2" customFormat="1" ht="24.2" customHeight="1">
      <c r="A246" s="31"/>
      <c r="B246" s="32"/>
      <c r="C246" s="172" t="s">
        <v>449</v>
      </c>
      <c r="D246" s="172" t="s">
        <v>163</v>
      </c>
      <c r="E246" s="173" t="s">
        <v>1785</v>
      </c>
      <c r="F246" s="174" t="s">
        <v>1786</v>
      </c>
      <c r="G246" s="175" t="s">
        <v>166</v>
      </c>
      <c r="H246" s="176">
        <v>3</v>
      </c>
      <c r="I246" s="177"/>
      <c r="J246" s="178">
        <f t="shared" ref="J246:J309" si="20">ROUND(I246*H246,2)</f>
        <v>0</v>
      </c>
      <c r="K246" s="174" t="s">
        <v>167</v>
      </c>
      <c r="L246" s="179"/>
      <c r="M246" s="180" t="s">
        <v>1</v>
      </c>
      <c r="N246" s="181" t="s">
        <v>42</v>
      </c>
      <c r="O246" s="68"/>
      <c r="P246" s="182">
        <f t="shared" ref="P246:P309" si="21">O246*H246</f>
        <v>0</v>
      </c>
      <c r="Q246" s="182">
        <v>0</v>
      </c>
      <c r="R246" s="182">
        <f t="shared" ref="R246:R309" si="22">Q246*H246</f>
        <v>0</v>
      </c>
      <c r="S246" s="182">
        <v>0</v>
      </c>
      <c r="T246" s="183">
        <f t="shared" ref="T246:T309" si="23"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4" t="s">
        <v>86</v>
      </c>
      <c r="AT246" s="184" t="s">
        <v>163</v>
      </c>
      <c r="AU246" s="184" t="s">
        <v>77</v>
      </c>
      <c r="AY246" s="14" t="s">
        <v>168</v>
      </c>
      <c r="BE246" s="185">
        <f t="shared" ref="BE246:BE309" si="24">IF(N246="základní",J246,0)</f>
        <v>0</v>
      </c>
      <c r="BF246" s="185">
        <f t="shared" ref="BF246:BF309" si="25">IF(N246="snížená",J246,0)</f>
        <v>0</v>
      </c>
      <c r="BG246" s="185">
        <f t="shared" ref="BG246:BG309" si="26">IF(N246="zákl. přenesená",J246,0)</f>
        <v>0</v>
      </c>
      <c r="BH246" s="185">
        <f t="shared" ref="BH246:BH309" si="27">IF(N246="sníž. přenesená",J246,0)</f>
        <v>0</v>
      </c>
      <c r="BI246" s="185">
        <f t="shared" ref="BI246:BI309" si="28">IF(N246="nulová",J246,0)</f>
        <v>0</v>
      </c>
      <c r="BJ246" s="14" t="s">
        <v>84</v>
      </c>
      <c r="BK246" s="185">
        <f t="shared" ref="BK246:BK309" si="29">ROUND(I246*H246,2)</f>
        <v>0</v>
      </c>
      <c r="BL246" s="14" t="s">
        <v>84</v>
      </c>
      <c r="BM246" s="184" t="s">
        <v>1787</v>
      </c>
    </row>
    <row r="247" spans="1:65" s="2" customFormat="1" ht="37.9" customHeight="1">
      <c r="A247" s="31"/>
      <c r="B247" s="32"/>
      <c r="C247" s="172" t="s">
        <v>1788</v>
      </c>
      <c r="D247" s="172" t="s">
        <v>163</v>
      </c>
      <c r="E247" s="173" t="s">
        <v>1789</v>
      </c>
      <c r="F247" s="174" t="s">
        <v>1790</v>
      </c>
      <c r="G247" s="175" t="s">
        <v>166</v>
      </c>
      <c r="H247" s="176">
        <v>1</v>
      </c>
      <c r="I247" s="177"/>
      <c r="J247" s="178">
        <f t="shared" si="20"/>
        <v>0</v>
      </c>
      <c r="K247" s="174" t="s">
        <v>167</v>
      </c>
      <c r="L247" s="179"/>
      <c r="M247" s="180" t="s">
        <v>1</v>
      </c>
      <c r="N247" s="181" t="s">
        <v>42</v>
      </c>
      <c r="O247" s="68"/>
      <c r="P247" s="182">
        <f t="shared" si="21"/>
        <v>0</v>
      </c>
      <c r="Q247" s="182">
        <v>0</v>
      </c>
      <c r="R247" s="182">
        <f t="shared" si="22"/>
        <v>0</v>
      </c>
      <c r="S247" s="182">
        <v>0</v>
      </c>
      <c r="T247" s="183">
        <f t="shared" si="2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4" t="s">
        <v>86</v>
      </c>
      <c r="AT247" s="184" t="s">
        <v>163</v>
      </c>
      <c r="AU247" s="184" t="s">
        <v>77</v>
      </c>
      <c r="AY247" s="14" t="s">
        <v>168</v>
      </c>
      <c r="BE247" s="185">
        <f t="shared" si="24"/>
        <v>0</v>
      </c>
      <c r="BF247" s="185">
        <f t="shared" si="25"/>
        <v>0</v>
      </c>
      <c r="BG247" s="185">
        <f t="shared" si="26"/>
        <v>0</v>
      </c>
      <c r="BH247" s="185">
        <f t="shared" si="27"/>
        <v>0</v>
      </c>
      <c r="BI247" s="185">
        <f t="shared" si="28"/>
        <v>0</v>
      </c>
      <c r="BJ247" s="14" t="s">
        <v>84</v>
      </c>
      <c r="BK247" s="185">
        <f t="shared" si="29"/>
        <v>0</v>
      </c>
      <c r="BL247" s="14" t="s">
        <v>84</v>
      </c>
      <c r="BM247" s="184" t="s">
        <v>1791</v>
      </c>
    </row>
    <row r="248" spans="1:65" s="2" customFormat="1" ht="24.2" customHeight="1">
      <c r="A248" s="31"/>
      <c r="B248" s="32"/>
      <c r="C248" s="186" t="s">
        <v>1792</v>
      </c>
      <c r="D248" s="186" t="s">
        <v>597</v>
      </c>
      <c r="E248" s="187" t="s">
        <v>1793</v>
      </c>
      <c r="F248" s="188" t="s">
        <v>1794</v>
      </c>
      <c r="G248" s="189" t="s">
        <v>166</v>
      </c>
      <c r="H248" s="190">
        <v>1</v>
      </c>
      <c r="I248" s="191"/>
      <c r="J248" s="192">
        <f t="shared" si="20"/>
        <v>0</v>
      </c>
      <c r="K248" s="188" t="s">
        <v>167</v>
      </c>
      <c r="L248" s="36"/>
      <c r="M248" s="193" t="s">
        <v>1</v>
      </c>
      <c r="N248" s="194" t="s">
        <v>42</v>
      </c>
      <c r="O248" s="68"/>
      <c r="P248" s="182">
        <f t="shared" si="21"/>
        <v>0</v>
      </c>
      <c r="Q248" s="182">
        <v>0</v>
      </c>
      <c r="R248" s="182">
        <f t="shared" si="22"/>
        <v>0</v>
      </c>
      <c r="S248" s="182">
        <v>0</v>
      </c>
      <c r="T248" s="183">
        <f t="shared" si="2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4" t="s">
        <v>84</v>
      </c>
      <c r="AT248" s="184" t="s">
        <v>597</v>
      </c>
      <c r="AU248" s="184" t="s">
        <v>77</v>
      </c>
      <c r="AY248" s="14" t="s">
        <v>168</v>
      </c>
      <c r="BE248" s="185">
        <f t="shared" si="24"/>
        <v>0</v>
      </c>
      <c r="BF248" s="185">
        <f t="shared" si="25"/>
        <v>0</v>
      </c>
      <c r="BG248" s="185">
        <f t="shared" si="26"/>
        <v>0</v>
      </c>
      <c r="BH248" s="185">
        <f t="shared" si="27"/>
        <v>0</v>
      </c>
      <c r="BI248" s="185">
        <f t="shared" si="28"/>
        <v>0</v>
      </c>
      <c r="BJ248" s="14" t="s">
        <v>84</v>
      </c>
      <c r="BK248" s="185">
        <f t="shared" si="29"/>
        <v>0</v>
      </c>
      <c r="BL248" s="14" t="s">
        <v>84</v>
      </c>
      <c r="BM248" s="184" t="s">
        <v>1795</v>
      </c>
    </row>
    <row r="249" spans="1:65" s="2" customFormat="1" ht="24.2" customHeight="1">
      <c r="A249" s="31"/>
      <c r="B249" s="32"/>
      <c r="C249" s="186" t="s">
        <v>1796</v>
      </c>
      <c r="D249" s="186" t="s">
        <v>597</v>
      </c>
      <c r="E249" s="187" t="s">
        <v>1797</v>
      </c>
      <c r="F249" s="188" t="s">
        <v>1798</v>
      </c>
      <c r="G249" s="189" t="s">
        <v>166</v>
      </c>
      <c r="H249" s="190">
        <v>1</v>
      </c>
      <c r="I249" s="191"/>
      <c r="J249" s="192">
        <f t="shared" si="20"/>
        <v>0</v>
      </c>
      <c r="K249" s="188" t="s">
        <v>167</v>
      </c>
      <c r="L249" s="36"/>
      <c r="M249" s="193" t="s">
        <v>1</v>
      </c>
      <c r="N249" s="194" t="s">
        <v>42</v>
      </c>
      <c r="O249" s="68"/>
      <c r="P249" s="182">
        <f t="shared" si="21"/>
        <v>0</v>
      </c>
      <c r="Q249" s="182">
        <v>0</v>
      </c>
      <c r="R249" s="182">
        <f t="shared" si="22"/>
        <v>0</v>
      </c>
      <c r="S249" s="182">
        <v>0</v>
      </c>
      <c r="T249" s="183">
        <f t="shared" si="2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4" t="s">
        <v>84</v>
      </c>
      <c r="AT249" s="184" t="s">
        <v>597</v>
      </c>
      <c r="AU249" s="184" t="s">
        <v>77</v>
      </c>
      <c r="AY249" s="14" t="s">
        <v>168</v>
      </c>
      <c r="BE249" s="185">
        <f t="shared" si="24"/>
        <v>0</v>
      </c>
      <c r="BF249" s="185">
        <f t="shared" si="25"/>
        <v>0</v>
      </c>
      <c r="BG249" s="185">
        <f t="shared" si="26"/>
        <v>0</v>
      </c>
      <c r="BH249" s="185">
        <f t="shared" si="27"/>
        <v>0</v>
      </c>
      <c r="BI249" s="185">
        <f t="shared" si="28"/>
        <v>0</v>
      </c>
      <c r="BJ249" s="14" t="s">
        <v>84</v>
      </c>
      <c r="BK249" s="185">
        <f t="shared" si="29"/>
        <v>0</v>
      </c>
      <c r="BL249" s="14" t="s">
        <v>84</v>
      </c>
      <c r="BM249" s="184" t="s">
        <v>1799</v>
      </c>
    </row>
    <row r="250" spans="1:65" s="2" customFormat="1" ht="37.9" customHeight="1">
      <c r="A250" s="31"/>
      <c r="B250" s="32"/>
      <c r="C250" s="172" t="s">
        <v>1800</v>
      </c>
      <c r="D250" s="172" t="s">
        <v>163</v>
      </c>
      <c r="E250" s="173" t="s">
        <v>1801</v>
      </c>
      <c r="F250" s="174" t="s">
        <v>1802</v>
      </c>
      <c r="G250" s="175" t="s">
        <v>166</v>
      </c>
      <c r="H250" s="176">
        <v>1</v>
      </c>
      <c r="I250" s="177"/>
      <c r="J250" s="178">
        <f t="shared" si="20"/>
        <v>0</v>
      </c>
      <c r="K250" s="174" t="s">
        <v>167</v>
      </c>
      <c r="L250" s="179"/>
      <c r="M250" s="180" t="s">
        <v>1</v>
      </c>
      <c r="N250" s="181" t="s">
        <v>42</v>
      </c>
      <c r="O250" s="68"/>
      <c r="P250" s="182">
        <f t="shared" si="21"/>
        <v>0</v>
      </c>
      <c r="Q250" s="182">
        <v>0</v>
      </c>
      <c r="R250" s="182">
        <f t="shared" si="22"/>
        <v>0</v>
      </c>
      <c r="S250" s="182">
        <v>0</v>
      </c>
      <c r="T250" s="183">
        <f t="shared" si="2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4" t="s">
        <v>86</v>
      </c>
      <c r="AT250" s="184" t="s">
        <v>163</v>
      </c>
      <c r="AU250" s="184" t="s">
        <v>77</v>
      </c>
      <c r="AY250" s="14" t="s">
        <v>168</v>
      </c>
      <c r="BE250" s="185">
        <f t="shared" si="24"/>
        <v>0</v>
      </c>
      <c r="BF250" s="185">
        <f t="shared" si="25"/>
        <v>0</v>
      </c>
      <c r="BG250" s="185">
        <f t="shared" si="26"/>
        <v>0</v>
      </c>
      <c r="BH250" s="185">
        <f t="shared" si="27"/>
        <v>0</v>
      </c>
      <c r="BI250" s="185">
        <f t="shared" si="28"/>
        <v>0</v>
      </c>
      <c r="BJ250" s="14" t="s">
        <v>84</v>
      </c>
      <c r="BK250" s="185">
        <f t="shared" si="29"/>
        <v>0</v>
      </c>
      <c r="BL250" s="14" t="s">
        <v>84</v>
      </c>
      <c r="BM250" s="184" t="s">
        <v>1803</v>
      </c>
    </row>
    <row r="251" spans="1:65" s="2" customFormat="1" ht="37.9" customHeight="1">
      <c r="A251" s="31"/>
      <c r="B251" s="32"/>
      <c r="C251" s="172" t="s">
        <v>1804</v>
      </c>
      <c r="D251" s="172" t="s">
        <v>163</v>
      </c>
      <c r="E251" s="173" t="s">
        <v>1805</v>
      </c>
      <c r="F251" s="174" t="s">
        <v>1806</v>
      </c>
      <c r="G251" s="175" t="s">
        <v>166</v>
      </c>
      <c r="H251" s="176">
        <v>2</v>
      </c>
      <c r="I251" s="177"/>
      <c r="J251" s="178">
        <f t="shared" si="20"/>
        <v>0</v>
      </c>
      <c r="K251" s="174" t="s">
        <v>167</v>
      </c>
      <c r="L251" s="179"/>
      <c r="M251" s="180" t="s">
        <v>1</v>
      </c>
      <c r="N251" s="181" t="s">
        <v>42</v>
      </c>
      <c r="O251" s="68"/>
      <c r="P251" s="182">
        <f t="shared" si="21"/>
        <v>0</v>
      </c>
      <c r="Q251" s="182">
        <v>0</v>
      </c>
      <c r="R251" s="182">
        <f t="shared" si="22"/>
        <v>0</v>
      </c>
      <c r="S251" s="182">
        <v>0</v>
      </c>
      <c r="T251" s="183">
        <f t="shared" si="2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4" t="s">
        <v>86</v>
      </c>
      <c r="AT251" s="184" t="s">
        <v>163</v>
      </c>
      <c r="AU251" s="184" t="s">
        <v>77</v>
      </c>
      <c r="AY251" s="14" t="s">
        <v>168</v>
      </c>
      <c r="BE251" s="185">
        <f t="shared" si="24"/>
        <v>0</v>
      </c>
      <c r="BF251" s="185">
        <f t="shared" si="25"/>
        <v>0</v>
      </c>
      <c r="BG251" s="185">
        <f t="shared" si="26"/>
        <v>0</v>
      </c>
      <c r="BH251" s="185">
        <f t="shared" si="27"/>
        <v>0</v>
      </c>
      <c r="BI251" s="185">
        <f t="shared" si="28"/>
        <v>0</v>
      </c>
      <c r="BJ251" s="14" t="s">
        <v>84</v>
      </c>
      <c r="BK251" s="185">
        <f t="shared" si="29"/>
        <v>0</v>
      </c>
      <c r="BL251" s="14" t="s">
        <v>84</v>
      </c>
      <c r="BM251" s="184" t="s">
        <v>1807</v>
      </c>
    </row>
    <row r="252" spans="1:65" s="2" customFormat="1" ht="37.9" customHeight="1">
      <c r="A252" s="31"/>
      <c r="B252" s="32"/>
      <c r="C252" s="172" t="s">
        <v>1808</v>
      </c>
      <c r="D252" s="172" t="s">
        <v>163</v>
      </c>
      <c r="E252" s="173" t="s">
        <v>1809</v>
      </c>
      <c r="F252" s="174" t="s">
        <v>1810</v>
      </c>
      <c r="G252" s="175" t="s">
        <v>166</v>
      </c>
      <c r="H252" s="176">
        <v>1</v>
      </c>
      <c r="I252" s="177"/>
      <c r="J252" s="178">
        <f t="shared" si="20"/>
        <v>0</v>
      </c>
      <c r="K252" s="174" t="s">
        <v>167</v>
      </c>
      <c r="L252" s="179"/>
      <c r="M252" s="180" t="s">
        <v>1</v>
      </c>
      <c r="N252" s="181" t="s">
        <v>42</v>
      </c>
      <c r="O252" s="68"/>
      <c r="P252" s="182">
        <f t="shared" si="21"/>
        <v>0</v>
      </c>
      <c r="Q252" s="182">
        <v>0</v>
      </c>
      <c r="R252" s="182">
        <f t="shared" si="22"/>
        <v>0</v>
      </c>
      <c r="S252" s="182">
        <v>0</v>
      </c>
      <c r="T252" s="183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4" t="s">
        <v>213</v>
      </c>
      <c r="AT252" s="184" t="s">
        <v>163</v>
      </c>
      <c r="AU252" s="184" t="s">
        <v>77</v>
      </c>
      <c r="AY252" s="14" t="s">
        <v>168</v>
      </c>
      <c r="BE252" s="185">
        <f t="shared" si="24"/>
        <v>0</v>
      </c>
      <c r="BF252" s="185">
        <f t="shared" si="25"/>
        <v>0</v>
      </c>
      <c r="BG252" s="185">
        <f t="shared" si="26"/>
        <v>0</v>
      </c>
      <c r="BH252" s="185">
        <f t="shared" si="27"/>
        <v>0</v>
      </c>
      <c r="BI252" s="185">
        <f t="shared" si="28"/>
        <v>0</v>
      </c>
      <c r="BJ252" s="14" t="s">
        <v>84</v>
      </c>
      <c r="BK252" s="185">
        <f t="shared" si="29"/>
        <v>0</v>
      </c>
      <c r="BL252" s="14" t="s">
        <v>213</v>
      </c>
      <c r="BM252" s="184" t="s">
        <v>1811</v>
      </c>
    </row>
    <row r="253" spans="1:65" s="2" customFormat="1" ht="24.2" customHeight="1">
      <c r="A253" s="31"/>
      <c r="B253" s="32"/>
      <c r="C253" s="186" t="s">
        <v>461</v>
      </c>
      <c r="D253" s="186" t="s">
        <v>597</v>
      </c>
      <c r="E253" s="187" t="s">
        <v>1812</v>
      </c>
      <c r="F253" s="188" t="s">
        <v>1813</v>
      </c>
      <c r="G253" s="189" t="s">
        <v>166</v>
      </c>
      <c r="H253" s="190">
        <v>4</v>
      </c>
      <c r="I253" s="191"/>
      <c r="J253" s="192">
        <f t="shared" si="20"/>
        <v>0</v>
      </c>
      <c r="K253" s="188" t="s">
        <v>167</v>
      </c>
      <c r="L253" s="36"/>
      <c r="M253" s="193" t="s">
        <v>1</v>
      </c>
      <c r="N253" s="194" t="s">
        <v>42</v>
      </c>
      <c r="O253" s="68"/>
      <c r="P253" s="182">
        <f t="shared" si="21"/>
        <v>0</v>
      </c>
      <c r="Q253" s="182">
        <v>0</v>
      </c>
      <c r="R253" s="182">
        <f t="shared" si="22"/>
        <v>0</v>
      </c>
      <c r="S253" s="182">
        <v>0</v>
      </c>
      <c r="T253" s="183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4" t="s">
        <v>84</v>
      </c>
      <c r="AT253" s="184" t="s">
        <v>597</v>
      </c>
      <c r="AU253" s="184" t="s">
        <v>77</v>
      </c>
      <c r="AY253" s="14" t="s">
        <v>168</v>
      </c>
      <c r="BE253" s="185">
        <f t="shared" si="24"/>
        <v>0</v>
      </c>
      <c r="BF253" s="185">
        <f t="shared" si="25"/>
        <v>0</v>
      </c>
      <c r="BG253" s="185">
        <f t="shared" si="26"/>
        <v>0</v>
      </c>
      <c r="BH253" s="185">
        <f t="shared" si="27"/>
        <v>0</v>
      </c>
      <c r="BI253" s="185">
        <f t="shared" si="28"/>
        <v>0</v>
      </c>
      <c r="BJ253" s="14" t="s">
        <v>84</v>
      </c>
      <c r="BK253" s="185">
        <f t="shared" si="29"/>
        <v>0</v>
      </c>
      <c r="BL253" s="14" t="s">
        <v>84</v>
      </c>
      <c r="BM253" s="184" t="s">
        <v>1814</v>
      </c>
    </row>
    <row r="254" spans="1:65" s="2" customFormat="1" ht="24.2" customHeight="1">
      <c r="A254" s="31"/>
      <c r="B254" s="32"/>
      <c r="C254" s="186" t="s">
        <v>465</v>
      </c>
      <c r="D254" s="186" t="s">
        <v>597</v>
      </c>
      <c r="E254" s="187" t="s">
        <v>1815</v>
      </c>
      <c r="F254" s="188" t="s">
        <v>1816</v>
      </c>
      <c r="G254" s="189" t="s">
        <v>166</v>
      </c>
      <c r="H254" s="190">
        <v>1</v>
      </c>
      <c r="I254" s="191"/>
      <c r="J254" s="192">
        <f t="shared" si="20"/>
        <v>0</v>
      </c>
      <c r="K254" s="188" t="s">
        <v>167</v>
      </c>
      <c r="L254" s="36"/>
      <c r="M254" s="193" t="s">
        <v>1</v>
      </c>
      <c r="N254" s="194" t="s">
        <v>42</v>
      </c>
      <c r="O254" s="68"/>
      <c r="P254" s="182">
        <f t="shared" si="21"/>
        <v>0</v>
      </c>
      <c r="Q254" s="182">
        <v>0</v>
      </c>
      <c r="R254" s="182">
        <f t="shared" si="22"/>
        <v>0</v>
      </c>
      <c r="S254" s="182">
        <v>0</v>
      </c>
      <c r="T254" s="183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4" t="s">
        <v>84</v>
      </c>
      <c r="AT254" s="184" t="s">
        <v>597</v>
      </c>
      <c r="AU254" s="184" t="s">
        <v>77</v>
      </c>
      <c r="AY254" s="14" t="s">
        <v>168</v>
      </c>
      <c r="BE254" s="185">
        <f t="shared" si="24"/>
        <v>0</v>
      </c>
      <c r="BF254" s="185">
        <f t="shared" si="25"/>
        <v>0</v>
      </c>
      <c r="BG254" s="185">
        <f t="shared" si="26"/>
        <v>0</v>
      </c>
      <c r="BH254" s="185">
        <f t="shared" si="27"/>
        <v>0</v>
      </c>
      <c r="BI254" s="185">
        <f t="shared" si="28"/>
        <v>0</v>
      </c>
      <c r="BJ254" s="14" t="s">
        <v>84</v>
      </c>
      <c r="BK254" s="185">
        <f t="shared" si="29"/>
        <v>0</v>
      </c>
      <c r="BL254" s="14" t="s">
        <v>84</v>
      </c>
      <c r="BM254" s="184" t="s">
        <v>1817</v>
      </c>
    </row>
    <row r="255" spans="1:65" s="2" customFormat="1" ht="24.2" customHeight="1">
      <c r="A255" s="31"/>
      <c r="B255" s="32"/>
      <c r="C255" s="172" t="s">
        <v>469</v>
      </c>
      <c r="D255" s="172" t="s">
        <v>163</v>
      </c>
      <c r="E255" s="173" t="s">
        <v>1818</v>
      </c>
      <c r="F255" s="174" t="s">
        <v>1819</v>
      </c>
      <c r="G255" s="175" t="s">
        <v>166</v>
      </c>
      <c r="H255" s="176">
        <v>8</v>
      </c>
      <c r="I255" s="177"/>
      <c r="J255" s="178">
        <f t="shared" si="20"/>
        <v>0</v>
      </c>
      <c r="K255" s="174" t="s">
        <v>167</v>
      </c>
      <c r="L255" s="179"/>
      <c r="M255" s="180" t="s">
        <v>1</v>
      </c>
      <c r="N255" s="181" t="s">
        <v>42</v>
      </c>
      <c r="O255" s="68"/>
      <c r="P255" s="182">
        <f t="shared" si="21"/>
        <v>0</v>
      </c>
      <c r="Q255" s="182">
        <v>0</v>
      </c>
      <c r="R255" s="182">
        <f t="shared" si="22"/>
        <v>0</v>
      </c>
      <c r="S255" s="182">
        <v>0</v>
      </c>
      <c r="T255" s="183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4" t="s">
        <v>213</v>
      </c>
      <c r="AT255" s="184" t="s">
        <v>163</v>
      </c>
      <c r="AU255" s="184" t="s">
        <v>77</v>
      </c>
      <c r="AY255" s="14" t="s">
        <v>168</v>
      </c>
      <c r="BE255" s="185">
        <f t="shared" si="24"/>
        <v>0</v>
      </c>
      <c r="BF255" s="185">
        <f t="shared" si="25"/>
        <v>0</v>
      </c>
      <c r="BG255" s="185">
        <f t="shared" si="26"/>
        <v>0</v>
      </c>
      <c r="BH255" s="185">
        <f t="shared" si="27"/>
        <v>0</v>
      </c>
      <c r="BI255" s="185">
        <f t="shared" si="28"/>
        <v>0</v>
      </c>
      <c r="BJ255" s="14" t="s">
        <v>84</v>
      </c>
      <c r="BK255" s="185">
        <f t="shared" si="29"/>
        <v>0</v>
      </c>
      <c r="BL255" s="14" t="s">
        <v>213</v>
      </c>
      <c r="BM255" s="184" t="s">
        <v>1820</v>
      </c>
    </row>
    <row r="256" spans="1:65" s="2" customFormat="1" ht="24.2" customHeight="1">
      <c r="A256" s="31"/>
      <c r="B256" s="32"/>
      <c r="C256" s="186" t="s">
        <v>473</v>
      </c>
      <c r="D256" s="186" t="s">
        <v>597</v>
      </c>
      <c r="E256" s="187" t="s">
        <v>1821</v>
      </c>
      <c r="F256" s="188" t="s">
        <v>1822</v>
      </c>
      <c r="G256" s="189" t="s">
        <v>166</v>
      </c>
      <c r="H256" s="190">
        <v>1</v>
      </c>
      <c r="I256" s="191"/>
      <c r="J256" s="192">
        <f t="shared" si="20"/>
        <v>0</v>
      </c>
      <c r="K256" s="188" t="s">
        <v>167</v>
      </c>
      <c r="L256" s="36"/>
      <c r="M256" s="193" t="s">
        <v>1</v>
      </c>
      <c r="N256" s="194" t="s">
        <v>42</v>
      </c>
      <c r="O256" s="68"/>
      <c r="P256" s="182">
        <f t="shared" si="21"/>
        <v>0</v>
      </c>
      <c r="Q256" s="182">
        <v>0</v>
      </c>
      <c r="R256" s="182">
        <f t="shared" si="22"/>
        <v>0</v>
      </c>
      <c r="S256" s="182">
        <v>0</v>
      </c>
      <c r="T256" s="183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4" t="s">
        <v>84</v>
      </c>
      <c r="AT256" s="184" t="s">
        <v>597</v>
      </c>
      <c r="AU256" s="184" t="s">
        <v>77</v>
      </c>
      <c r="AY256" s="14" t="s">
        <v>168</v>
      </c>
      <c r="BE256" s="185">
        <f t="shared" si="24"/>
        <v>0</v>
      </c>
      <c r="BF256" s="185">
        <f t="shared" si="25"/>
        <v>0</v>
      </c>
      <c r="BG256" s="185">
        <f t="shared" si="26"/>
        <v>0</v>
      </c>
      <c r="BH256" s="185">
        <f t="shared" si="27"/>
        <v>0</v>
      </c>
      <c r="BI256" s="185">
        <f t="shared" si="28"/>
        <v>0</v>
      </c>
      <c r="BJ256" s="14" t="s">
        <v>84</v>
      </c>
      <c r="BK256" s="185">
        <f t="shared" si="29"/>
        <v>0</v>
      </c>
      <c r="BL256" s="14" t="s">
        <v>84</v>
      </c>
      <c r="BM256" s="184" t="s">
        <v>1823</v>
      </c>
    </row>
    <row r="257" spans="1:65" s="2" customFormat="1" ht="24.2" customHeight="1">
      <c r="A257" s="31"/>
      <c r="B257" s="32"/>
      <c r="C257" s="186" t="s">
        <v>477</v>
      </c>
      <c r="D257" s="186" t="s">
        <v>597</v>
      </c>
      <c r="E257" s="187" t="s">
        <v>1824</v>
      </c>
      <c r="F257" s="188" t="s">
        <v>1825</v>
      </c>
      <c r="G257" s="189" t="s">
        <v>166</v>
      </c>
      <c r="H257" s="190">
        <v>1</v>
      </c>
      <c r="I257" s="191"/>
      <c r="J257" s="192">
        <f t="shared" si="20"/>
        <v>0</v>
      </c>
      <c r="K257" s="188" t="s">
        <v>167</v>
      </c>
      <c r="L257" s="36"/>
      <c r="M257" s="193" t="s">
        <v>1</v>
      </c>
      <c r="N257" s="194" t="s">
        <v>42</v>
      </c>
      <c r="O257" s="68"/>
      <c r="P257" s="182">
        <f t="shared" si="21"/>
        <v>0</v>
      </c>
      <c r="Q257" s="182">
        <v>0</v>
      </c>
      <c r="R257" s="182">
        <f t="shared" si="22"/>
        <v>0</v>
      </c>
      <c r="S257" s="182">
        <v>0</v>
      </c>
      <c r="T257" s="183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4" t="s">
        <v>84</v>
      </c>
      <c r="AT257" s="184" t="s">
        <v>597</v>
      </c>
      <c r="AU257" s="184" t="s">
        <v>77</v>
      </c>
      <c r="AY257" s="14" t="s">
        <v>168</v>
      </c>
      <c r="BE257" s="185">
        <f t="shared" si="24"/>
        <v>0</v>
      </c>
      <c r="BF257" s="185">
        <f t="shared" si="25"/>
        <v>0</v>
      </c>
      <c r="BG257" s="185">
        <f t="shared" si="26"/>
        <v>0</v>
      </c>
      <c r="BH257" s="185">
        <f t="shared" si="27"/>
        <v>0</v>
      </c>
      <c r="BI257" s="185">
        <f t="shared" si="28"/>
        <v>0</v>
      </c>
      <c r="BJ257" s="14" t="s">
        <v>84</v>
      </c>
      <c r="BK257" s="185">
        <f t="shared" si="29"/>
        <v>0</v>
      </c>
      <c r="BL257" s="14" t="s">
        <v>84</v>
      </c>
      <c r="BM257" s="184" t="s">
        <v>1826</v>
      </c>
    </row>
    <row r="258" spans="1:65" s="2" customFormat="1" ht="24.2" customHeight="1">
      <c r="A258" s="31"/>
      <c r="B258" s="32"/>
      <c r="C258" s="172" t="s">
        <v>481</v>
      </c>
      <c r="D258" s="172" t="s">
        <v>163</v>
      </c>
      <c r="E258" s="173" t="s">
        <v>1827</v>
      </c>
      <c r="F258" s="174" t="s">
        <v>1828</v>
      </c>
      <c r="G258" s="175" t="s">
        <v>166</v>
      </c>
      <c r="H258" s="176">
        <v>13</v>
      </c>
      <c r="I258" s="177"/>
      <c r="J258" s="178">
        <f t="shared" si="20"/>
        <v>0</v>
      </c>
      <c r="K258" s="174" t="s">
        <v>1</v>
      </c>
      <c r="L258" s="179"/>
      <c r="M258" s="180" t="s">
        <v>1</v>
      </c>
      <c r="N258" s="181" t="s">
        <v>42</v>
      </c>
      <c r="O258" s="68"/>
      <c r="P258" s="182">
        <f t="shared" si="21"/>
        <v>0</v>
      </c>
      <c r="Q258" s="182">
        <v>0</v>
      </c>
      <c r="R258" s="182">
        <f t="shared" si="22"/>
        <v>0</v>
      </c>
      <c r="S258" s="182">
        <v>0</v>
      </c>
      <c r="T258" s="183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4" t="s">
        <v>86</v>
      </c>
      <c r="AT258" s="184" t="s">
        <v>163</v>
      </c>
      <c r="AU258" s="184" t="s">
        <v>77</v>
      </c>
      <c r="AY258" s="14" t="s">
        <v>168</v>
      </c>
      <c r="BE258" s="185">
        <f t="shared" si="24"/>
        <v>0</v>
      </c>
      <c r="BF258" s="185">
        <f t="shared" si="25"/>
        <v>0</v>
      </c>
      <c r="BG258" s="185">
        <f t="shared" si="26"/>
        <v>0</v>
      </c>
      <c r="BH258" s="185">
        <f t="shared" si="27"/>
        <v>0</v>
      </c>
      <c r="BI258" s="185">
        <f t="shared" si="28"/>
        <v>0</v>
      </c>
      <c r="BJ258" s="14" t="s">
        <v>84</v>
      </c>
      <c r="BK258" s="185">
        <f t="shared" si="29"/>
        <v>0</v>
      </c>
      <c r="BL258" s="14" t="s">
        <v>84</v>
      </c>
      <c r="BM258" s="184" t="s">
        <v>1829</v>
      </c>
    </row>
    <row r="259" spans="1:65" s="2" customFormat="1" ht="24.2" customHeight="1">
      <c r="A259" s="31"/>
      <c r="B259" s="32"/>
      <c r="C259" s="172" t="s">
        <v>485</v>
      </c>
      <c r="D259" s="172" t="s">
        <v>163</v>
      </c>
      <c r="E259" s="173" t="s">
        <v>1830</v>
      </c>
      <c r="F259" s="174" t="s">
        <v>1831</v>
      </c>
      <c r="G259" s="175" t="s">
        <v>166</v>
      </c>
      <c r="H259" s="176">
        <v>2</v>
      </c>
      <c r="I259" s="177"/>
      <c r="J259" s="178">
        <f t="shared" si="20"/>
        <v>0</v>
      </c>
      <c r="K259" s="174" t="s">
        <v>1</v>
      </c>
      <c r="L259" s="179"/>
      <c r="M259" s="180" t="s">
        <v>1</v>
      </c>
      <c r="N259" s="181" t="s">
        <v>42</v>
      </c>
      <c r="O259" s="68"/>
      <c r="P259" s="182">
        <f t="shared" si="21"/>
        <v>0</v>
      </c>
      <c r="Q259" s="182">
        <v>0</v>
      </c>
      <c r="R259" s="182">
        <f t="shared" si="22"/>
        <v>0</v>
      </c>
      <c r="S259" s="182">
        <v>0</v>
      </c>
      <c r="T259" s="183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4" t="s">
        <v>86</v>
      </c>
      <c r="AT259" s="184" t="s">
        <v>163</v>
      </c>
      <c r="AU259" s="184" t="s">
        <v>77</v>
      </c>
      <c r="AY259" s="14" t="s">
        <v>168</v>
      </c>
      <c r="BE259" s="185">
        <f t="shared" si="24"/>
        <v>0</v>
      </c>
      <c r="BF259" s="185">
        <f t="shared" si="25"/>
        <v>0</v>
      </c>
      <c r="BG259" s="185">
        <f t="shared" si="26"/>
        <v>0</v>
      </c>
      <c r="BH259" s="185">
        <f t="shared" si="27"/>
        <v>0</v>
      </c>
      <c r="BI259" s="185">
        <f t="shared" si="28"/>
        <v>0</v>
      </c>
      <c r="BJ259" s="14" t="s">
        <v>84</v>
      </c>
      <c r="BK259" s="185">
        <f t="shared" si="29"/>
        <v>0</v>
      </c>
      <c r="BL259" s="14" t="s">
        <v>84</v>
      </c>
      <c r="BM259" s="184" t="s">
        <v>1832</v>
      </c>
    </row>
    <row r="260" spans="1:65" s="2" customFormat="1" ht="14.45" customHeight="1">
      <c r="A260" s="31"/>
      <c r="B260" s="32"/>
      <c r="C260" s="172" t="s">
        <v>995</v>
      </c>
      <c r="D260" s="172" t="s">
        <v>163</v>
      </c>
      <c r="E260" s="173" t="s">
        <v>1833</v>
      </c>
      <c r="F260" s="174" t="s">
        <v>1834</v>
      </c>
      <c r="G260" s="175" t="s">
        <v>166</v>
      </c>
      <c r="H260" s="176">
        <v>1</v>
      </c>
      <c r="I260" s="177"/>
      <c r="J260" s="178">
        <f t="shared" si="20"/>
        <v>0</v>
      </c>
      <c r="K260" s="174" t="s">
        <v>1</v>
      </c>
      <c r="L260" s="179"/>
      <c r="M260" s="180" t="s">
        <v>1</v>
      </c>
      <c r="N260" s="181" t="s">
        <v>42</v>
      </c>
      <c r="O260" s="68"/>
      <c r="P260" s="182">
        <f t="shared" si="21"/>
        <v>0</v>
      </c>
      <c r="Q260" s="182">
        <v>0</v>
      </c>
      <c r="R260" s="182">
        <f t="shared" si="22"/>
        <v>0</v>
      </c>
      <c r="S260" s="182">
        <v>0</v>
      </c>
      <c r="T260" s="183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4" t="s">
        <v>86</v>
      </c>
      <c r="AT260" s="184" t="s">
        <v>163</v>
      </c>
      <c r="AU260" s="184" t="s">
        <v>77</v>
      </c>
      <c r="AY260" s="14" t="s">
        <v>168</v>
      </c>
      <c r="BE260" s="185">
        <f t="shared" si="24"/>
        <v>0</v>
      </c>
      <c r="BF260" s="185">
        <f t="shared" si="25"/>
        <v>0</v>
      </c>
      <c r="BG260" s="185">
        <f t="shared" si="26"/>
        <v>0</v>
      </c>
      <c r="BH260" s="185">
        <f t="shared" si="27"/>
        <v>0</v>
      </c>
      <c r="BI260" s="185">
        <f t="shared" si="28"/>
        <v>0</v>
      </c>
      <c r="BJ260" s="14" t="s">
        <v>84</v>
      </c>
      <c r="BK260" s="185">
        <f t="shared" si="29"/>
        <v>0</v>
      </c>
      <c r="BL260" s="14" t="s">
        <v>84</v>
      </c>
      <c r="BM260" s="184" t="s">
        <v>1835</v>
      </c>
    </row>
    <row r="261" spans="1:65" s="2" customFormat="1" ht="37.9" customHeight="1">
      <c r="A261" s="31"/>
      <c r="B261" s="32"/>
      <c r="C261" s="172" t="s">
        <v>489</v>
      </c>
      <c r="D261" s="172" t="s">
        <v>163</v>
      </c>
      <c r="E261" s="173" t="s">
        <v>1671</v>
      </c>
      <c r="F261" s="174" t="s">
        <v>1836</v>
      </c>
      <c r="G261" s="175" t="s">
        <v>166</v>
      </c>
      <c r="H261" s="176">
        <v>2</v>
      </c>
      <c r="I261" s="177"/>
      <c r="J261" s="178">
        <f t="shared" si="20"/>
        <v>0</v>
      </c>
      <c r="K261" s="174" t="s">
        <v>167</v>
      </c>
      <c r="L261" s="179"/>
      <c r="M261" s="180" t="s">
        <v>1</v>
      </c>
      <c r="N261" s="181" t="s">
        <v>42</v>
      </c>
      <c r="O261" s="68"/>
      <c r="P261" s="182">
        <f t="shared" si="21"/>
        <v>0</v>
      </c>
      <c r="Q261" s="182">
        <v>0</v>
      </c>
      <c r="R261" s="182">
        <f t="shared" si="22"/>
        <v>0</v>
      </c>
      <c r="S261" s="182">
        <v>0</v>
      </c>
      <c r="T261" s="183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4" t="s">
        <v>86</v>
      </c>
      <c r="AT261" s="184" t="s">
        <v>163</v>
      </c>
      <c r="AU261" s="184" t="s">
        <v>77</v>
      </c>
      <c r="AY261" s="14" t="s">
        <v>168</v>
      </c>
      <c r="BE261" s="185">
        <f t="shared" si="24"/>
        <v>0</v>
      </c>
      <c r="BF261" s="185">
        <f t="shared" si="25"/>
        <v>0</v>
      </c>
      <c r="BG261" s="185">
        <f t="shared" si="26"/>
        <v>0</v>
      </c>
      <c r="BH261" s="185">
        <f t="shared" si="27"/>
        <v>0</v>
      </c>
      <c r="BI261" s="185">
        <f t="shared" si="28"/>
        <v>0</v>
      </c>
      <c r="BJ261" s="14" t="s">
        <v>84</v>
      </c>
      <c r="BK261" s="185">
        <f t="shared" si="29"/>
        <v>0</v>
      </c>
      <c r="BL261" s="14" t="s">
        <v>84</v>
      </c>
      <c r="BM261" s="184" t="s">
        <v>1837</v>
      </c>
    </row>
    <row r="262" spans="1:65" s="2" customFormat="1" ht="14.45" customHeight="1">
      <c r="A262" s="31"/>
      <c r="B262" s="32"/>
      <c r="C262" s="172" t="s">
        <v>493</v>
      </c>
      <c r="D262" s="172" t="s">
        <v>163</v>
      </c>
      <c r="E262" s="173" t="s">
        <v>1838</v>
      </c>
      <c r="F262" s="174" t="s">
        <v>1839</v>
      </c>
      <c r="G262" s="175" t="s">
        <v>166</v>
      </c>
      <c r="H262" s="176">
        <v>7</v>
      </c>
      <c r="I262" s="177"/>
      <c r="J262" s="178">
        <f t="shared" si="20"/>
        <v>0</v>
      </c>
      <c r="K262" s="174" t="s">
        <v>1</v>
      </c>
      <c r="L262" s="179"/>
      <c r="M262" s="180" t="s">
        <v>1</v>
      </c>
      <c r="N262" s="181" t="s">
        <v>42</v>
      </c>
      <c r="O262" s="68"/>
      <c r="P262" s="182">
        <f t="shared" si="21"/>
        <v>0</v>
      </c>
      <c r="Q262" s="182">
        <v>0</v>
      </c>
      <c r="R262" s="182">
        <f t="shared" si="22"/>
        <v>0</v>
      </c>
      <c r="S262" s="182">
        <v>0</v>
      </c>
      <c r="T262" s="183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4" t="s">
        <v>86</v>
      </c>
      <c r="AT262" s="184" t="s">
        <v>163</v>
      </c>
      <c r="AU262" s="184" t="s">
        <v>77</v>
      </c>
      <c r="AY262" s="14" t="s">
        <v>168</v>
      </c>
      <c r="BE262" s="185">
        <f t="shared" si="24"/>
        <v>0</v>
      </c>
      <c r="BF262" s="185">
        <f t="shared" si="25"/>
        <v>0</v>
      </c>
      <c r="BG262" s="185">
        <f t="shared" si="26"/>
        <v>0</v>
      </c>
      <c r="BH262" s="185">
        <f t="shared" si="27"/>
        <v>0</v>
      </c>
      <c r="BI262" s="185">
        <f t="shared" si="28"/>
        <v>0</v>
      </c>
      <c r="BJ262" s="14" t="s">
        <v>84</v>
      </c>
      <c r="BK262" s="185">
        <f t="shared" si="29"/>
        <v>0</v>
      </c>
      <c r="BL262" s="14" t="s">
        <v>84</v>
      </c>
      <c r="BM262" s="184" t="s">
        <v>1840</v>
      </c>
    </row>
    <row r="263" spans="1:65" s="2" customFormat="1" ht="37.9" customHeight="1">
      <c r="A263" s="31"/>
      <c r="B263" s="32"/>
      <c r="C263" s="172" t="s">
        <v>497</v>
      </c>
      <c r="D263" s="172" t="s">
        <v>163</v>
      </c>
      <c r="E263" s="173" t="s">
        <v>1841</v>
      </c>
      <c r="F263" s="174" t="s">
        <v>1842</v>
      </c>
      <c r="G263" s="175" t="s">
        <v>166</v>
      </c>
      <c r="H263" s="176">
        <v>24</v>
      </c>
      <c r="I263" s="177"/>
      <c r="J263" s="178">
        <f t="shared" si="20"/>
        <v>0</v>
      </c>
      <c r="K263" s="174" t="s">
        <v>1</v>
      </c>
      <c r="L263" s="179"/>
      <c r="M263" s="180" t="s">
        <v>1</v>
      </c>
      <c r="N263" s="181" t="s">
        <v>42</v>
      </c>
      <c r="O263" s="68"/>
      <c r="P263" s="182">
        <f t="shared" si="21"/>
        <v>0</v>
      </c>
      <c r="Q263" s="182">
        <v>0</v>
      </c>
      <c r="R263" s="182">
        <f t="shared" si="22"/>
        <v>0</v>
      </c>
      <c r="S263" s="182">
        <v>0</v>
      </c>
      <c r="T263" s="183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4" t="s">
        <v>86</v>
      </c>
      <c r="AT263" s="184" t="s">
        <v>163</v>
      </c>
      <c r="AU263" s="184" t="s">
        <v>77</v>
      </c>
      <c r="AY263" s="14" t="s">
        <v>168</v>
      </c>
      <c r="BE263" s="185">
        <f t="shared" si="24"/>
        <v>0</v>
      </c>
      <c r="BF263" s="185">
        <f t="shared" si="25"/>
        <v>0</v>
      </c>
      <c r="BG263" s="185">
        <f t="shared" si="26"/>
        <v>0</v>
      </c>
      <c r="BH263" s="185">
        <f t="shared" si="27"/>
        <v>0</v>
      </c>
      <c r="BI263" s="185">
        <f t="shared" si="28"/>
        <v>0</v>
      </c>
      <c r="BJ263" s="14" t="s">
        <v>84</v>
      </c>
      <c r="BK263" s="185">
        <f t="shared" si="29"/>
        <v>0</v>
      </c>
      <c r="BL263" s="14" t="s">
        <v>84</v>
      </c>
      <c r="BM263" s="184" t="s">
        <v>1843</v>
      </c>
    </row>
    <row r="264" spans="1:65" s="2" customFormat="1" ht="37.9" customHeight="1">
      <c r="A264" s="31"/>
      <c r="B264" s="32"/>
      <c r="C264" s="186" t="s">
        <v>1844</v>
      </c>
      <c r="D264" s="186" t="s">
        <v>597</v>
      </c>
      <c r="E264" s="187" t="s">
        <v>1845</v>
      </c>
      <c r="F264" s="188" t="s">
        <v>1846</v>
      </c>
      <c r="G264" s="189" t="s">
        <v>166</v>
      </c>
      <c r="H264" s="190">
        <v>23</v>
      </c>
      <c r="I264" s="191"/>
      <c r="J264" s="192">
        <f t="shared" si="20"/>
        <v>0</v>
      </c>
      <c r="K264" s="188" t="s">
        <v>167</v>
      </c>
      <c r="L264" s="36"/>
      <c r="M264" s="193" t="s">
        <v>1</v>
      </c>
      <c r="N264" s="194" t="s">
        <v>42</v>
      </c>
      <c r="O264" s="68"/>
      <c r="P264" s="182">
        <f t="shared" si="21"/>
        <v>0</v>
      </c>
      <c r="Q264" s="182">
        <v>0</v>
      </c>
      <c r="R264" s="182">
        <f t="shared" si="22"/>
        <v>0</v>
      </c>
      <c r="S264" s="182">
        <v>0</v>
      </c>
      <c r="T264" s="183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4" t="s">
        <v>84</v>
      </c>
      <c r="AT264" s="184" t="s">
        <v>597</v>
      </c>
      <c r="AU264" s="184" t="s">
        <v>77</v>
      </c>
      <c r="AY264" s="14" t="s">
        <v>168</v>
      </c>
      <c r="BE264" s="185">
        <f t="shared" si="24"/>
        <v>0</v>
      </c>
      <c r="BF264" s="185">
        <f t="shared" si="25"/>
        <v>0</v>
      </c>
      <c r="BG264" s="185">
        <f t="shared" si="26"/>
        <v>0</v>
      </c>
      <c r="BH264" s="185">
        <f t="shared" si="27"/>
        <v>0</v>
      </c>
      <c r="BI264" s="185">
        <f t="shared" si="28"/>
        <v>0</v>
      </c>
      <c r="BJ264" s="14" t="s">
        <v>84</v>
      </c>
      <c r="BK264" s="185">
        <f t="shared" si="29"/>
        <v>0</v>
      </c>
      <c r="BL264" s="14" t="s">
        <v>84</v>
      </c>
      <c r="BM264" s="184" t="s">
        <v>1847</v>
      </c>
    </row>
    <row r="265" spans="1:65" s="2" customFormat="1" ht="24.2" customHeight="1">
      <c r="A265" s="31"/>
      <c r="B265" s="32"/>
      <c r="C265" s="172" t="s">
        <v>1848</v>
      </c>
      <c r="D265" s="172" t="s">
        <v>163</v>
      </c>
      <c r="E265" s="173" t="s">
        <v>1849</v>
      </c>
      <c r="F265" s="174" t="s">
        <v>1850</v>
      </c>
      <c r="G265" s="175" t="s">
        <v>166</v>
      </c>
      <c r="H265" s="176">
        <v>4</v>
      </c>
      <c r="I265" s="177"/>
      <c r="J265" s="178">
        <f t="shared" si="20"/>
        <v>0</v>
      </c>
      <c r="K265" s="174" t="s">
        <v>167</v>
      </c>
      <c r="L265" s="179"/>
      <c r="M265" s="180" t="s">
        <v>1</v>
      </c>
      <c r="N265" s="181" t="s">
        <v>42</v>
      </c>
      <c r="O265" s="68"/>
      <c r="P265" s="182">
        <f t="shared" si="21"/>
        <v>0</v>
      </c>
      <c r="Q265" s="182">
        <v>0</v>
      </c>
      <c r="R265" s="182">
        <f t="shared" si="22"/>
        <v>0</v>
      </c>
      <c r="S265" s="182">
        <v>0</v>
      </c>
      <c r="T265" s="183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4" t="s">
        <v>213</v>
      </c>
      <c r="AT265" s="184" t="s">
        <v>163</v>
      </c>
      <c r="AU265" s="184" t="s">
        <v>77</v>
      </c>
      <c r="AY265" s="14" t="s">
        <v>168</v>
      </c>
      <c r="BE265" s="185">
        <f t="shared" si="24"/>
        <v>0</v>
      </c>
      <c r="BF265" s="185">
        <f t="shared" si="25"/>
        <v>0</v>
      </c>
      <c r="BG265" s="185">
        <f t="shared" si="26"/>
        <v>0</v>
      </c>
      <c r="BH265" s="185">
        <f t="shared" si="27"/>
        <v>0</v>
      </c>
      <c r="BI265" s="185">
        <f t="shared" si="28"/>
        <v>0</v>
      </c>
      <c r="BJ265" s="14" t="s">
        <v>84</v>
      </c>
      <c r="BK265" s="185">
        <f t="shared" si="29"/>
        <v>0</v>
      </c>
      <c r="BL265" s="14" t="s">
        <v>213</v>
      </c>
      <c r="BM265" s="184" t="s">
        <v>1851</v>
      </c>
    </row>
    <row r="266" spans="1:65" s="2" customFormat="1" ht="24.2" customHeight="1">
      <c r="A266" s="31"/>
      <c r="B266" s="32"/>
      <c r="C266" s="186" t="s">
        <v>1852</v>
      </c>
      <c r="D266" s="186" t="s">
        <v>597</v>
      </c>
      <c r="E266" s="187" t="s">
        <v>1853</v>
      </c>
      <c r="F266" s="188" t="s">
        <v>1854</v>
      </c>
      <c r="G266" s="189" t="s">
        <v>166</v>
      </c>
      <c r="H266" s="190">
        <v>5</v>
      </c>
      <c r="I266" s="191"/>
      <c r="J266" s="192">
        <f t="shared" si="20"/>
        <v>0</v>
      </c>
      <c r="K266" s="188" t="s">
        <v>167</v>
      </c>
      <c r="L266" s="36"/>
      <c r="M266" s="193" t="s">
        <v>1</v>
      </c>
      <c r="N266" s="194" t="s">
        <v>42</v>
      </c>
      <c r="O266" s="68"/>
      <c r="P266" s="182">
        <f t="shared" si="21"/>
        <v>0</v>
      </c>
      <c r="Q266" s="182">
        <v>0</v>
      </c>
      <c r="R266" s="182">
        <f t="shared" si="22"/>
        <v>0</v>
      </c>
      <c r="S266" s="182">
        <v>0</v>
      </c>
      <c r="T266" s="183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4" t="s">
        <v>84</v>
      </c>
      <c r="AT266" s="184" t="s">
        <v>597</v>
      </c>
      <c r="AU266" s="184" t="s">
        <v>77</v>
      </c>
      <c r="AY266" s="14" t="s">
        <v>168</v>
      </c>
      <c r="BE266" s="185">
        <f t="shared" si="24"/>
        <v>0</v>
      </c>
      <c r="BF266" s="185">
        <f t="shared" si="25"/>
        <v>0</v>
      </c>
      <c r="BG266" s="185">
        <f t="shared" si="26"/>
        <v>0</v>
      </c>
      <c r="BH266" s="185">
        <f t="shared" si="27"/>
        <v>0</v>
      </c>
      <c r="BI266" s="185">
        <f t="shared" si="28"/>
        <v>0</v>
      </c>
      <c r="BJ266" s="14" t="s">
        <v>84</v>
      </c>
      <c r="BK266" s="185">
        <f t="shared" si="29"/>
        <v>0</v>
      </c>
      <c r="BL266" s="14" t="s">
        <v>84</v>
      </c>
      <c r="BM266" s="184" t="s">
        <v>1855</v>
      </c>
    </row>
    <row r="267" spans="1:65" s="2" customFormat="1" ht="24.2" customHeight="1">
      <c r="A267" s="31"/>
      <c r="B267" s="32"/>
      <c r="C267" s="172" t="s">
        <v>999</v>
      </c>
      <c r="D267" s="172" t="s">
        <v>163</v>
      </c>
      <c r="E267" s="173" t="s">
        <v>1856</v>
      </c>
      <c r="F267" s="174" t="s">
        <v>1857</v>
      </c>
      <c r="G267" s="175" t="s">
        <v>166</v>
      </c>
      <c r="H267" s="176">
        <v>1</v>
      </c>
      <c r="I267" s="177"/>
      <c r="J267" s="178">
        <f t="shared" si="20"/>
        <v>0</v>
      </c>
      <c r="K267" s="174" t="s">
        <v>1</v>
      </c>
      <c r="L267" s="179"/>
      <c r="M267" s="180" t="s">
        <v>1</v>
      </c>
      <c r="N267" s="181" t="s">
        <v>42</v>
      </c>
      <c r="O267" s="68"/>
      <c r="P267" s="182">
        <f t="shared" si="21"/>
        <v>0</v>
      </c>
      <c r="Q267" s="182">
        <v>0</v>
      </c>
      <c r="R267" s="182">
        <f t="shared" si="22"/>
        <v>0</v>
      </c>
      <c r="S267" s="182">
        <v>0</v>
      </c>
      <c r="T267" s="183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4" t="s">
        <v>213</v>
      </c>
      <c r="AT267" s="184" t="s">
        <v>163</v>
      </c>
      <c r="AU267" s="184" t="s">
        <v>77</v>
      </c>
      <c r="AY267" s="14" t="s">
        <v>168</v>
      </c>
      <c r="BE267" s="185">
        <f t="shared" si="24"/>
        <v>0</v>
      </c>
      <c r="BF267" s="185">
        <f t="shared" si="25"/>
        <v>0</v>
      </c>
      <c r="BG267" s="185">
        <f t="shared" si="26"/>
        <v>0</v>
      </c>
      <c r="BH267" s="185">
        <f t="shared" si="27"/>
        <v>0</v>
      </c>
      <c r="BI267" s="185">
        <f t="shared" si="28"/>
        <v>0</v>
      </c>
      <c r="BJ267" s="14" t="s">
        <v>84</v>
      </c>
      <c r="BK267" s="185">
        <f t="shared" si="29"/>
        <v>0</v>
      </c>
      <c r="BL267" s="14" t="s">
        <v>213</v>
      </c>
      <c r="BM267" s="184" t="s">
        <v>1858</v>
      </c>
    </row>
    <row r="268" spans="1:65" s="2" customFormat="1" ht="24.2" customHeight="1">
      <c r="A268" s="31"/>
      <c r="B268" s="32"/>
      <c r="C268" s="186" t="s">
        <v>1859</v>
      </c>
      <c r="D268" s="186" t="s">
        <v>597</v>
      </c>
      <c r="E268" s="187" t="s">
        <v>1860</v>
      </c>
      <c r="F268" s="188" t="s">
        <v>1861</v>
      </c>
      <c r="G268" s="189" t="s">
        <v>166</v>
      </c>
      <c r="H268" s="190">
        <v>1</v>
      </c>
      <c r="I268" s="191"/>
      <c r="J268" s="192">
        <f t="shared" si="20"/>
        <v>0</v>
      </c>
      <c r="K268" s="188" t="s">
        <v>167</v>
      </c>
      <c r="L268" s="36"/>
      <c r="M268" s="193" t="s">
        <v>1</v>
      </c>
      <c r="N268" s="194" t="s">
        <v>42</v>
      </c>
      <c r="O268" s="68"/>
      <c r="P268" s="182">
        <f t="shared" si="21"/>
        <v>0</v>
      </c>
      <c r="Q268" s="182">
        <v>0</v>
      </c>
      <c r="R268" s="182">
        <f t="shared" si="22"/>
        <v>0</v>
      </c>
      <c r="S268" s="182">
        <v>0</v>
      </c>
      <c r="T268" s="183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4" t="s">
        <v>84</v>
      </c>
      <c r="AT268" s="184" t="s">
        <v>597</v>
      </c>
      <c r="AU268" s="184" t="s">
        <v>77</v>
      </c>
      <c r="AY268" s="14" t="s">
        <v>168</v>
      </c>
      <c r="BE268" s="185">
        <f t="shared" si="24"/>
        <v>0</v>
      </c>
      <c r="BF268" s="185">
        <f t="shared" si="25"/>
        <v>0</v>
      </c>
      <c r="BG268" s="185">
        <f t="shared" si="26"/>
        <v>0</v>
      </c>
      <c r="BH268" s="185">
        <f t="shared" si="27"/>
        <v>0</v>
      </c>
      <c r="BI268" s="185">
        <f t="shared" si="28"/>
        <v>0</v>
      </c>
      <c r="BJ268" s="14" t="s">
        <v>84</v>
      </c>
      <c r="BK268" s="185">
        <f t="shared" si="29"/>
        <v>0</v>
      </c>
      <c r="BL268" s="14" t="s">
        <v>84</v>
      </c>
      <c r="BM268" s="184" t="s">
        <v>1862</v>
      </c>
    </row>
    <row r="269" spans="1:65" s="2" customFormat="1" ht="24.2" customHeight="1">
      <c r="A269" s="31"/>
      <c r="B269" s="32"/>
      <c r="C269" s="186" t="s">
        <v>501</v>
      </c>
      <c r="D269" s="186" t="s">
        <v>597</v>
      </c>
      <c r="E269" s="187" t="s">
        <v>1863</v>
      </c>
      <c r="F269" s="188" t="s">
        <v>1864</v>
      </c>
      <c r="G269" s="189" t="s">
        <v>166</v>
      </c>
      <c r="H269" s="190">
        <v>4</v>
      </c>
      <c r="I269" s="191"/>
      <c r="J269" s="192">
        <f t="shared" si="20"/>
        <v>0</v>
      </c>
      <c r="K269" s="188" t="s">
        <v>167</v>
      </c>
      <c r="L269" s="36"/>
      <c r="M269" s="193" t="s">
        <v>1</v>
      </c>
      <c r="N269" s="194" t="s">
        <v>42</v>
      </c>
      <c r="O269" s="68"/>
      <c r="P269" s="182">
        <f t="shared" si="21"/>
        <v>0</v>
      </c>
      <c r="Q269" s="182">
        <v>0</v>
      </c>
      <c r="R269" s="182">
        <f t="shared" si="22"/>
        <v>0</v>
      </c>
      <c r="S269" s="182">
        <v>0</v>
      </c>
      <c r="T269" s="183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4" t="s">
        <v>84</v>
      </c>
      <c r="AT269" s="184" t="s">
        <v>597</v>
      </c>
      <c r="AU269" s="184" t="s">
        <v>77</v>
      </c>
      <c r="AY269" s="14" t="s">
        <v>168</v>
      </c>
      <c r="BE269" s="185">
        <f t="shared" si="24"/>
        <v>0</v>
      </c>
      <c r="BF269" s="185">
        <f t="shared" si="25"/>
        <v>0</v>
      </c>
      <c r="BG269" s="185">
        <f t="shared" si="26"/>
        <v>0</v>
      </c>
      <c r="BH269" s="185">
        <f t="shared" si="27"/>
        <v>0</v>
      </c>
      <c r="BI269" s="185">
        <f t="shared" si="28"/>
        <v>0</v>
      </c>
      <c r="BJ269" s="14" t="s">
        <v>84</v>
      </c>
      <c r="BK269" s="185">
        <f t="shared" si="29"/>
        <v>0</v>
      </c>
      <c r="BL269" s="14" t="s">
        <v>84</v>
      </c>
      <c r="BM269" s="184" t="s">
        <v>1865</v>
      </c>
    </row>
    <row r="270" spans="1:65" s="2" customFormat="1" ht="14.45" customHeight="1">
      <c r="A270" s="31"/>
      <c r="B270" s="32"/>
      <c r="C270" s="186" t="s">
        <v>505</v>
      </c>
      <c r="D270" s="186" t="s">
        <v>597</v>
      </c>
      <c r="E270" s="187" t="s">
        <v>1866</v>
      </c>
      <c r="F270" s="188" t="s">
        <v>1867</v>
      </c>
      <c r="G270" s="189" t="s">
        <v>166</v>
      </c>
      <c r="H270" s="190">
        <v>1</v>
      </c>
      <c r="I270" s="191"/>
      <c r="J270" s="192">
        <f t="shared" si="20"/>
        <v>0</v>
      </c>
      <c r="K270" s="188" t="s">
        <v>1</v>
      </c>
      <c r="L270" s="36"/>
      <c r="M270" s="193" t="s">
        <v>1</v>
      </c>
      <c r="N270" s="194" t="s">
        <v>42</v>
      </c>
      <c r="O270" s="68"/>
      <c r="P270" s="182">
        <f t="shared" si="21"/>
        <v>0</v>
      </c>
      <c r="Q270" s="182">
        <v>0</v>
      </c>
      <c r="R270" s="182">
        <f t="shared" si="22"/>
        <v>0</v>
      </c>
      <c r="S270" s="182">
        <v>0</v>
      </c>
      <c r="T270" s="183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4" t="s">
        <v>84</v>
      </c>
      <c r="AT270" s="184" t="s">
        <v>597</v>
      </c>
      <c r="AU270" s="184" t="s">
        <v>77</v>
      </c>
      <c r="AY270" s="14" t="s">
        <v>168</v>
      </c>
      <c r="BE270" s="185">
        <f t="shared" si="24"/>
        <v>0</v>
      </c>
      <c r="BF270" s="185">
        <f t="shared" si="25"/>
        <v>0</v>
      </c>
      <c r="BG270" s="185">
        <f t="shared" si="26"/>
        <v>0</v>
      </c>
      <c r="BH270" s="185">
        <f t="shared" si="27"/>
        <v>0</v>
      </c>
      <c r="BI270" s="185">
        <f t="shared" si="28"/>
        <v>0</v>
      </c>
      <c r="BJ270" s="14" t="s">
        <v>84</v>
      </c>
      <c r="BK270" s="185">
        <f t="shared" si="29"/>
        <v>0</v>
      </c>
      <c r="BL270" s="14" t="s">
        <v>84</v>
      </c>
      <c r="BM270" s="184" t="s">
        <v>1868</v>
      </c>
    </row>
    <row r="271" spans="1:65" s="2" customFormat="1" ht="24.2" customHeight="1">
      <c r="A271" s="31"/>
      <c r="B271" s="32"/>
      <c r="C271" s="172" t="s">
        <v>1869</v>
      </c>
      <c r="D271" s="172" t="s">
        <v>163</v>
      </c>
      <c r="E271" s="173" t="s">
        <v>1870</v>
      </c>
      <c r="F271" s="174" t="s">
        <v>1871</v>
      </c>
      <c r="G271" s="175" t="s">
        <v>166</v>
      </c>
      <c r="H271" s="176">
        <v>1</v>
      </c>
      <c r="I271" s="177"/>
      <c r="J271" s="178">
        <f t="shared" si="20"/>
        <v>0</v>
      </c>
      <c r="K271" s="174" t="s">
        <v>167</v>
      </c>
      <c r="L271" s="179"/>
      <c r="M271" s="180" t="s">
        <v>1</v>
      </c>
      <c r="N271" s="181" t="s">
        <v>42</v>
      </c>
      <c r="O271" s="68"/>
      <c r="P271" s="182">
        <f t="shared" si="21"/>
        <v>0</v>
      </c>
      <c r="Q271" s="182">
        <v>0</v>
      </c>
      <c r="R271" s="182">
        <f t="shared" si="22"/>
        <v>0</v>
      </c>
      <c r="S271" s="182">
        <v>0</v>
      </c>
      <c r="T271" s="183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4" t="s">
        <v>213</v>
      </c>
      <c r="AT271" s="184" t="s">
        <v>163</v>
      </c>
      <c r="AU271" s="184" t="s">
        <v>77</v>
      </c>
      <c r="AY271" s="14" t="s">
        <v>168</v>
      </c>
      <c r="BE271" s="185">
        <f t="shared" si="24"/>
        <v>0</v>
      </c>
      <c r="BF271" s="185">
        <f t="shared" si="25"/>
        <v>0</v>
      </c>
      <c r="BG271" s="185">
        <f t="shared" si="26"/>
        <v>0</v>
      </c>
      <c r="BH271" s="185">
        <f t="shared" si="27"/>
        <v>0</v>
      </c>
      <c r="BI271" s="185">
        <f t="shared" si="28"/>
        <v>0</v>
      </c>
      <c r="BJ271" s="14" t="s">
        <v>84</v>
      </c>
      <c r="BK271" s="185">
        <f t="shared" si="29"/>
        <v>0</v>
      </c>
      <c r="BL271" s="14" t="s">
        <v>213</v>
      </c>
      <c r="BM271" s="184" t="s">
        <v>1872</v>
      </c>
    </row>
    <row r="272" spans="1:65" s="2" customFormat="1" ht="14.45" customHeight="1">
      <c r="A272" s="31"/>
      <c r="B272" s="32"/>
      <c r="C272" s="186" t="s">
        <v>513</v>
      </c>
      <c r="D272" s="186" t="s">
        <v>597</v>
      </c>
      <c r="E272" s="187" t="s">
        <v>1873</v>
      </c>
      <c r="F272" s="188" t="s">
        <v>1874</v>
      </c>
      <c r="G272" s="189" t="s">
        <v>166</v>
      </c>
      <c r="H272" s="190">
        <v>1</v>
      </c>
      <c r="I272" s="191"/>
      <c r="J272" s="192">
        <f t="shared" si="20"/>
        <v>0</v>
      </c>
      <c r="K272" s="188" t="s">
        <v>1</v>
      </c>
      <c r="L272" s="36"/>
      <c r="M272" s="193" t="s">
        <v>1</v>
      </c>
      <c r="N272" s="194" t="s">
        <v>42</v>
      </c>
      <c r="O272" s="68"/>
      <c r="P272" s="182">
        <f t="shared" si="21"/>
        <v>0</v>
      </c>
      <c r="Q272" s="182">
        <v>0</v>
      </c>
      <c r="R272" s="182">
        <f t="shared" si="22"/>
        <v>0</v>
      </c>
      <c r="S272" s="182">
        <v>0</v>
      </c>
      <c r="T272" s="183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4" t="s">
        <v>84</v>
      </c>
      <c r="AT272" s="184" t="s">
        <v>597</v>
      </c>
      <c r="AU272" s="184" t="s">
        <v>77</v>
      </c>
      <c r="AY272" s="14" t="s">
        <v>168</v>
      </c>
      <c r="BE272" s="185">
        <f t="shared" si="24"/>
        <v>0</v>
      </c>
      <c r="BF272" s="185">
        <f t="shared" si="25"/>
        <v>0</v>
      </c>
      <c r="BG272" s="185">
        <f t="shared" si="26"/>
        <v>0</v>
      </c>
      <c r="BH272" s="185">
        <f t="shared" si="27"/>
        <v>0</v>
      </c>
      <c r="BI272" s="185">
        <f t="shared" si="28"/>
        <v>0</v>
      </c>
      <c r="BJ272" s="14" t="s">
        <v>84</v>
      </c>
      <c r="BK272" s="185">
        <f t="shared" si="29"/>
        <v>0</v>
      </c>
      <c r="BL272" s="14" t="s">
        <v>84</v>
      </c>
      <c r="BM272" s="184" t="s">
        <v>1875</v>
      </c>
    </row>
    <row r="273" spans="1:65" s="2" customFormat="1" ht="24.2" customHeight="1">
      <c r="A273" s="31"/>
      <c r="B273" s="32"/>
      <c r="C273" s="186" t="s">
        <v>517</v>
      </c>
      <c r="D273" s="186" t="s">
        <v>597</v>
      </c>
      <c r="E273" s="187" t="s">
        <v>1876</v>
      </c>
      <c r="F273" s="188" t="s">
        <v>1877</v>
      </c>
      <c r="G273" s="189" t="s">
        <v>166</v>
      </c>
      <c r="H273" s="190">
        <v>1</v>
      </c>
      <c r="I273" s="191"/>
      <c r="J273" s="192">
        <f t="shared" si="20"/>
        <v>0</v>
      </c>
      <c r="K273" s="188" t="s">
        <v>167</v>
      </c>
      <c r="L273" s="36"/>
      <c r="M273" s="193" t="s">
        <v>1</v>
      </c>
      <c r="N273" s="194" t="s">
        <v>42</v>
      </c>
      <c r="O273" s="68"/>
      <c r="P273" s="182">
        <f t="shared" si="21"/>
        <v>0</v>
      </c>
      <c r="Q273" s="182">
        <v>0</v>
      </c>
      <c r="R273" s="182">
        <f t="shared" si="22"/>
        <v>0</v>
      </c>
      <c r="S273" s="182">
        <v>0</v>
      </c>
      <c r="T273" s="183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4" t="s">
        <v>84</v>
      </c>
      <c r="AT273" s="184" t="s">
        <v>597</v>
      </c>
      <c r="AU273" s="184" t="s">
        <v>77</v>
      </c>
      <c r="AY273" s="14" t="s">
        <v>168</v>
      </c>
      <c r="BE273" s="185">
        <f t="shared" si="24"/>
        <v>0</v>
      </c>
      <c r="BF273" s="185">
        <f t="shared" si="25"/>
        <v>0</v>
      </c>
      <c r="BG273" s="185">
        <f t="shared" si="26"/>
        <v>0</v>
      </c>
      <c r="BH273" s="185">
        <f t="shared" si="27"/>
        <v>0</v>
      </c>
      <c r="BI273" s="185">
        <f t="shared" si="28"/>
        <v>0</v>
      </c>
      <c r="BJ273" s="14" t="s">
        <v>84</v>
      </c>
      <c r="BK273" s="185">
        <f t="shared" si="29"/>
        <v>0</v>
      </c>
      <c r="BL273" s="14" t="s">
        <v>84</v>
      </c>
      <c r="BM273" s="184" t="s">
        <v>1878</v>
      </c>
    </row>
    <row r="274" spans="1:65" s="2" customFormat="1" ht="49.15" customHeight="1">
      <c r="A274" s="31"/>
      <c r="B274" s="32"/>
      <c r="C274" s="172" t="s">
        <v>521</v>
      </c>
      <c r="D274" s="172" t="s">
        <v>163</v>
      </c>
      <c r="E274" s="173" t="s">
        <v>1879</v>
      </c>
      <c r="F274" s="174" t="s">
        <v>1880</v>
      </c>
      <c r="G274" s="175" t="s">
        <v>166</v>
      </c>
      <c r="H274" s="176">
        <v>1</v>
      </c>
      <c r="I274" s="177"/>
      <c r="J274" s="178">
        <f t="shared" si="20"/>
        <v>0</v>
      </c>
      <c r="K274" s="174" t="s">
        <v>1</v>
      </c>
      <c r="L274" s="179"/>
      <c r="M274" s="180" t="s">
        <v>1</v>
      </c>
      <c r="N274" s="181" t="s">
        <v>42</v>
      </c>
      <c r="O274" s="68"/>
      <c r="P274" s="182">
        <f t="shared" si="21"/>
        <v>0</v>
      </c>
      <c r="Q274" s="182">
        <v>0</v>
      </c>
      <c r="R274" s="182">
        <f t="shared" si="22"/>
        <v>0</v>
      </c>
      <c r="S274" s="182">
        <v>0</v>
      </c>
      <c r="T274" s="183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4" t="s">
        <v>213</v>
      </c>
      <c r="AT274" s="184" t="s">
        <v>163</v>
      </c>
      <c r="AU274" s="184" t="s">
        <v>77</v>
      </c>
      <c r="AY274" s="14" t="s">
        <v>168</v>
      </c>
      <c r="BE274" s="185">
        <f t="shared" si="24"/>
        <v>0</v>
      </c>
      <c r="BF274" s="185">
        <f t="shared" si="25"/>
        <v>0</v>
      </c>
      <c r="BG274" s="185">
        <f t="shared" si="26"/>
        <v>0</v>
      </c>
      <c r="BH274" s="185">
        <f t="shared" si="27"/>
        <v>0</v>
      </c>
      <c r="BI274" s="185">
        <f t="shared" si="28"/>
        <v>0</v>
      </c>
      <c r="BJ274" s="14" t="s">
        <v>84</v>
      </c>
      <c r="BK274" s="185">
        <f t="shared" si="29"/>
        <v>0</v>
      </c>
      <c r="BL274" s="14" t="s">
        <v>213</v>
      </c>
      <c r="BM274" s="184" t="s">
        <v>1881</v>
      </c>
    </row>
    <row r="275" spans="1:65" s="2" customFormat="1" ht="49.15" customHeight="1">
      <c r="A275" s="31"/>
      <c r="B275" s="32"/>
      <c r="C275" s="186" t="s">
        <v>525</v>
      </c>
      <c r="D275" s="186" t="s">
        <v>597</v>
      </c>
      <c r="E275" s="187" t="s">
        <v>1882</v>
      </c>
      <c r="F275" s="188" t="s">
        <v>1883</v>
      </c>
      <c r="G275" s="189" t="s">
        <v>166</v>
      </c>
      <c r="H275" s="190">
        <v>1</v>
      </c>
      <c r="I275" s="191"/>
      <c r="J275" s="192">
        <f t="shared" si="20"/>
        <v>0</v>
      </c>
      <c r="K275" s="188" t="s">
        <v>167</v>
      </c>
      <c r="L275" s="36"/>
      <c r="M275" s="193" t="s">
        <v>1</v>
      </c>
      <c r="N275" s="194" t="s">
        <v>42</v>
      </c>
      <c r="O275" s="68"/>
      <c r="P275" s="182">
        <f t="shared" si="21"/>
        <v>0</v>
      </c>
      <c r="Q275" s="182">
        <v>0</v>
      </c>
      <c r="R275" s="182">
        <f t="shared" si="22"/>
        <v>0</v>
      </c>
      <c r="S275" s="182">
        <v>0</v>
      </c>
      <c r="T275" s="183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4" t="s">
        <v>84</v>
      </c>
      <c r="AT275" s="184" t="s">
        <v>597</v>
      </c>
      <c r="AU275" s="184" t="s">
        <v>77</v>
      </c>
      <c r="AY275" s="14" t="s">
        <v>168</v>
      </c>
      <c r="BE275" s="185">
        <f t="shared" si="24"/>
        <v>0</v>
      </c>
      <c r="BF275" s="185">
        <f t="shared" si="25"/>
        <v>0</v>
      </c>
      <c r="BG275" s="185">
        <f t="shared" si="26"/>
        <v>0</v>
      </c>
      <c r="BH275" s="185">
        <f t="shared" si="27"/>
        <v>0</v>
      </c>
      <c r="BI275" s="185">
        <f t="shared" si="28"/>
        <v>0</v>
      </c>
      <c r="BJ275" s="14" t="s">
        <v>84</v>
      </c>
      <c r="BK275" s="185">
        <f t="shared" si="29"/>
        <v>0</v>
      </c>
      <c r="BL275" s="14" t="s">
        <v>84</v>
      </c>
      <c r="BM275" s="184" t="s">
        <v>1884</v>
      </c>
    </row>
    <row r="276" spans="1:65" s="2" customFormat="1" ht="24.2" customHeight="1">
      <c r="A276" s="31"/>
      <c r="B276" s="32"/>
      <c r="C276" s="172" t="s">
        <v>529</v>
      </c>
      <c r="D276" s="172" t="s">
        <v>163</v>
      </c>
      <c r="E276" s="173" t="s">
        <v>1885</v>
      </c>
      <c r="F276" s="174" t="s">
        <v>1886</v>
      </c>
      <c r="G276" s="175" t="s">
        <v>166</v>
      </c>
      <c r="H276" s="176">
        <v>1</v>
      </c>
      <c r="I276" s="177"/>
      <c r="J276" s="178">
        <f t="shared" si="20"/>
        <v>0</v>
      </c>
      <c r="K276" s="174" t="s">
        <v>167</v>
      </c>
      <c r="L276" s="179"/>
      <c r="M276" s="180" t="s">
        <v>1</v>
      </c>
      <c r="N276" s="181" t="s">
        <v>42</v>
      </c>
      <c r="O276" s="68"/>
      <c r="P276" s="182">
        <f t="shared" si="21"/>
        <v>0</v>
      </c>
      <c r="Q276" s="182">
        <v>0</v>
      </c>
      <c r="R276" s="182">
        <f t="shared" si="22"/>
        <v>0</v>
      </c>
      <c r="S276" s="182">
        <v>0</v>
      </c>
      <c r="T276" s="183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4" t="s">
        <v>213</v>
      </c>
      <c r="AT276" s="184" t="s">
        <v>163</v>
      </c>
      <c r="AU276" s="184" t="s">
        <v>77</v>
      </c>
      <c r="AY276" s="14" t="s">
        <v>168</v>
      </c>
      <c r="BE276" s="185">
        <f t="shared" si="24"/>
        <v>0</v>
      </c>
      <c r="BF276" s="185">
        <f t="shared" si="25"/>
        <v>0</v>
      </c>
      <c r="BG276" s="185">
        <f t="shared" si="26"/>
        <v>0</v>
      </c>
      <c r="BH276" s="185">
        <f t="shared" si="27"/>
        <v>0</v>
      </c>
      <c r="BI276" s="185">
        <f t="shared" si="28"/>
        <v>0</v>
      </c>
      <c r="BJ276" s="14" t="s">
        <v>84</v>
      </c>
      <c r="BK276" s="185">
        <f t="shared" si="29"/>
        <v>0</v>
      </c>
      <c r="BL276" s="14" t="s">
        <v>213</v>
      </c>
      <c r="BM276" s="184" t="s">
        <v>1887</v>
      </c>
    </row>
    <row r="277" spans="1:65" s="2" customFormat="1" ht="24.2" customHeight="1">
      <c r="A277" s="31"/>
      <c r="B277" s="32"/>
      <c r="C277" s="172" t="s">
        <v>1105</v>
      </c>
      <c r="D277" s="172" t="s">
        <v>163</v>
      </c>
      <c r="E277" s="173" t="s">
        <v>1888</v>
      </c>
      <c r="F277" s="174" t="s">
        <v>1889</v>
      </c>
      <c r="G277" s="175" t="s">
        <v>166</v>
      </c>
      <c r="H277" s="176">
        <v>1</v>
      </c>
      <c r="I277" s="177"/>
      <c r="J277" s="178">
        <f t="shared" si="20"/>
        <v>0</v>
      </c>
      <c r="K277" s="174" t="s">
        <v>167</v>
      </c>
      <c r="L277" s="179"/>
      <c r="M277" s="180" t="s">
        <v>1</v>
      </c>
      <c r="N277" s="181" t="s">
        <v>42</v>
      </c>
      <c r="O277" s="68"/>
      <c r="P277" s="182">
        <f t="shared" si="21"/>
        <v>0</v>
      </c>
      <c r="Q277" s="182">
        <v>0</v>
      </c>
      <c r="R277" s="182">
        <f t="shared" si="22"/>
        <v>0</v>
      </c>
      <c r="S277" s="182">
        <v>0</v>
      </c>
      <c r="T277" s="183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4" t="s">
        <v>213</v>
      </c>
      <c r="AT277" s="184" t="s">
        <v>163</v>
      </c>
      <c r="AU277" s="184" t="s">
        <v>77</v>
      </c>
      <c r="AY277" s="14" t="s">
        <v>168</v>
      </c>
      <c r="BE277" s="185">
        <f t="shared" si="24"/>
        <v>0</v>
      </c>
      <c r="BF277" s="185">
        <f t="shared" si="25"/>
        <v>0</v>
      </c>
      <c r="BG277" s="185">
        <f t="shared" si="26"/>
        <v>0</v>
      </c>
      <c r="BH277" s="185">
        <f t="shared" si="27"/>
        <v>0</v>
      </c>
      <c r="BI277" s="185">
        <f t="shared" si="28"/>
        <v>0</v>
      </c>
      <c r="BJ277" s="14" t="s">
        <v>84</v>
      </c>
      <c r="BK277" s="185">
        <f t="shared" si="29"/>
        <v>0</v>
      </c>
      <c r="BL277" s="14" t="s">
        <v>213</v>
      </c>
      <c r="BM277" s="184" t="s">
        <v>1890</v>
      </c>
    </row>
    <row r="278" spans="1:65" s="2" customFormat="1" ht="24.2" customHeight="1">
      <c r="A278" s="31"/>
      <c r="B278" s="32"/>
      <c r="C278" s="186" t="s">
        <v>545</v>
      </c>
      <c r="D278" s="186" t="s">
        <v>597</v>
      </c>
      <c r="E278" s="187" t="s">
        <v>1891</v>
      </c>
      <c r="F278" s="188" t="s">
        <v>1892</v>
      </c>
      <c r="G278" s="189" t="s">
        <v>166</v>
      </c>
      <c r="H278" s="190">
        <v>1</v>
      </c>
      <c r="I278" s="191"/>
      <c r="J278" s="192">
        <f t="shared" si="20"/>
        <v>0</v>
      </c>
      <c r="K278" s="188" t="s">
        <v>167</v>
      </c>
      <c r="L278" s="36"/>
      <c r="M278" s="193" t="s">
        <v>1</v>
      </c>
      <c r="N278" s="194" t="s">
        <v>42</v>
      </c>
      <c r="O278" s="68"/>
      <c r="P278" s="182">
        <f t="shared" si="21"/>
        <v>0</v>
      </c>
      <c r="Q278" s="182">
        <v>0</v>
      </c>
      <c r="R278" s="182">
        <f t="shared" si="22"/>
        <v>0</v>
      </c>
      <c r="S278" s="182">
        <v>0</v>
      </c>
      <c r="T278" s="183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4" t="s">
        <v>84</v>
      </c>
      <c r="AT278" s="184" t="s">
        <v>597</v>
      </c>
      <c r="AU278" s="184" t="s">
        <v>77</v>
      </c>
      <c r="AY278" s="14" t="s">
        <v>168</v>
      </c>
      <c r="BE278" s="185">
        <f t="shared" si="24"/>
        <v>0</v>
      </c>
      <c r="BF278" s="185">
        <f t="shared" si="25"/>
        <v>0</v>
      </c>
      <c r="BG278" s="185">
        <f t="shared" si="26"/>
        <v>0</v>
      </c>
      <c r="BH278" s="185">
        <f t="shared" si="27"/>
        <v>0</v>
      </c>
      <c r="BI278" s="185">
        <f t="shared" si="28"/>
        <v>0</v>
      </c>
      <c r="BJ278" s="14" t="s">
        <v>84</v>
      </c>
      <c r="BK278" s="185">
        <f t="shared" si="29"/>
        <v>0</v>
      </c>
      <c r="BL278" s="14" t="s">
        <v>84</v>
      </c>
      <c r="BM278" s="184" t="s">
        <v>1893</v>
      </c>
    </row>
    <row r="279" spans="1:65" s="2" customFormat="1" ht="24.2" customHeight="1">
      <c r="A279" s="31"/>
      <c r="B279" s="32"/>
      <c r="C279" s="172" t="s">
        <v>1125</v>
      </c>
      <c r="D279" s="172" t="s">
        <v>163</v>
      </c>
      <c r="E279" s="173" t="s">
        <v>1894</v>
      </c>
      <c r="F279" s="174" t="s">
        <v>1895</v>
      </c>
      <c r="G279" s="175" t="s">
        <v>166</v>
      </c>
      <c r="H279" s="176">
        <v>1</v>
      </c>
      <c r="I279" s="177"/>
      <c r="J279" s="178">
        <f t="shared" si="20"/>
        <v>0</v>
      </c>
      <c r="K279" s="174" t="s">
        <v>167</v>
      </c>
      <c r="L279" s="179"/>
      <c r="M279" s="180" t="s">
        <v>1</v>
      </c>
      <c r="N279" s="181" t="s">
        <v>42</v>
      </c>
      <c r="O279" s="68"/>
      <c r="P279" s="182">
        <f t="shared" si="21"/>
        <v>0</v>
      </c>
      <c r="Q279" s="182">
        <v>0</v>
      </c>
      <c r="R279" s="182">
        <f t="shared" si="22"/>
        <v>0</v>
      </c>
      <c r="S279" s="182">
        <v>0</v>
      </c>
      <c r="T279" s="183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4" t="s">
        <v>86</v>
      </c>
      <c r="AT279" s="184" t="s">
        <v>163</v>
      </c>
      <c r="AU279" s="184" t="s">
        <v>77</v>
      </c>
      <c r="AY279" s="14" t="s">
        <v>168</v>
      </c>
      <c r="BE279" s="185">
        <f t="shared" si="24"/>
        <v>0</v>
      </c>
      <c r="BF279" s="185">
        <f t="shared" si="25"/>
        <v>0</v>
      </c>
      <c r="BG279" s="185">
        <f t="shared" si="26"/>
        <v>0</v>
      </c>
      <c r="BH279" s="185">
        <f t="shared" si="27"/>
        <v>0</v>
      </c>
      <c r="BI279" s="185">
        <f t="shared" si="28"/>
        <v>0</v>
      </c>
      <c r="BJ279" s="14" t="s">
        <v>84</v>
      </c>
      <c r="BK279" s="185">
        <f t="shared" si="29"/>
        <v>0</v>
      </c>
      <c r="BL279" s="14" t="s">
        <v>84</v>
      </c>
      <c r="BM279" s="184" t="s">
        <v>1896</v>
      </c>
    </row>
    <row r="280" spans="1:65" s="2" customFormat="1" ht="37.9" customHeight="1">
      <c r="A280" s="31"/>
      <c r="B280" s="32"/>
      <c r="C280" s="172" t="s">
        <v>549</v>
      </c>
      <c r="D280" s="172" t="s">
        <v>163</v>
      </c>
      <c r="E280" s="173" t="s">
        <v>1897</v>
      </c>
      <c r="F280" s="174" t="s">
        <v>1898</v>
      </c>
      <c r="G280" s="175" t="s">
        <v>166</v>
      </c>
      <c r="H280" s="176">
        <v>6</v>
      </c>
      <c r="I280" s="177"/>
      <c r="J280" s="178">
        <f t="shared" si="20"/>
        <v>0</v>
      </c>
      <c r="K280" s="174" t="s">
        <v>167</v>
      </c>
      <c r="L280" s="179"/>
      <c r="M280" s="180" t="s">
        <v>1</v>
      </c>
      <c r="N280" s="181" t="s">
        <v>42</v>
      </c>
      <c r="O280" s="68"/>
      <c r="P280" s="182">
        <f t="shared" si="21"/>
        <v>0</v>
      </c>
      <c r="Q280" s="182">
        <v>0</v>
      </c>
      <c r="R280" s="182">
        <f t="shared" si="22"/>
        <v>0</v>
      </c>
      <c r="S280" s="182">
        <v>0</v>
      </c>
      <c r="T280" s="183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4" t="s">
        <v>213</v>
      </c>
      <c r="AT280" s="184" t="s">
        <v>163</v>
      </c>
      <c r="AU280" s="184" t="s">
        <v>77</v>
      </c>
      <c r="AY280" s="14" t="s">
        <v>168</v>
      </c>
      <c r="BE280" s="185">
        <f t="shared" si="24"/>
        <v>0</v>
      </c>
      <c r="BF280" s="185">
        <f t="shared" si="25"/>
        <v>0</v>
      </c>
      <c r="BG280" s="185">
        <f t="shared" si="26"/>
        <v>0</v>
      </c>
      <c r="BH280" s="185">
        <f t="shared" si="27"/>
        <v>0</v>
      </c>
      <c r="BI280" s="185">
        <f t="shared" si="28"/>
        <v>0</v>
      </c>
      <c r="BJ280" s="14" t="s">
        <v>84</v>
      </c>
      <c r="BK280" s="185">
        <f t="shared" si="29"/>
        <v>0</v>
      </c>
      <c r="BL280" s="14" t="s">
        <v>213</v>
      </c>
      <c r="BM280" s="184" t="s">
        <v>1899</v>
      </c>
    </row>
    <row r="281" spans="1:65" s="2" customFormat="1" ht="24.2" customHeight="1">
      <c r="A281" s="31"/>
      <c r="B281" s="32"/>
      <c r="C281" s="172" t="s">
        <v>553</v>
      </c>
      <c r="D281" s="172" t="s">
        <v>163</v>
      </c>
      <c r="E281" s="173" t="s">
        <v>1900</v>
      </c>
      <c r="F281" s="174" t="s">
        <v>1901</v>
      </c>
      <c r="G281" s="175" t="s">
        <v>166</v>
      </c>
      <c r="H281" s="176">
        <v>6</v>
      </c>
      <c r="I281" s="177"/>
      <c r="J281" s="178">
        <f t="shared" si="20"/>
        <v>0</v>
      </c>
      <c r="K281" s="174" t="s">
        <v>167</v>
      </c>
      <c r="L281" s="179"/>
      <c r="M281" s="180" t="s">
        <v>1</v>
      </c>
      <c r="N281" s="181" t="s">
        <v>42</v>
      </c>
      <c r="O281" s="68"/>
      <c r="P281" s="182">
        <f t="shared" si="21"/>
        <v>0</v>
      </c>
      <c r="Q281" s="182">
        <v>0</v>
      </c>
      <c r="R281" s="182">
        <f t="shared" si="22"/>
        <v>0</v>
      </c>
      <c r="S281" s="182">
        <v>0</v>
      </c>
      <c r="T281" s="183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4" t="s">
        <v>213</v>
      </c>
      <c r="AT281" s="184" t="s">
        <v>163</v>
      </c>
      <c r="AU281" s="184" t="s">
        <v>77</v>
      </c>
      <c r="AY281" s="14" t="s">
        <v>168</v>
      </c>
      <c r="BE281" s="185">
        <f t="shared" si="24"/>
        <v>0</v>
      </c>
      <c r="BF281" s="185">
        <f t="shared" si="25"/>
        <v>0</v>
      </c>
      <c r="BG281" s="185">
        <f t="shared" si="26"/>
        <v>0</v>
      </c>
      <c r="BH281" s="185">
        <f t="shared" si="27"/>
        <v>0</v>
      </c>
      <c r="BI281" s="185">
        <f t="shared" si="28"/>
        <v>0</v>
      </c>
      <c r="BJ281" s="14" t="s">
        <v>84</v>
      </c>
      <c r="BK281" s="185">
        <f t="shared" si="29"/>
        <v>0</v>
      </c>
      <c r="BL281" s="14" t="s">
        <v>213</v>
      </c>
      <c r="BM281" s="184" t="s">
        <v>1902</v>
      </c>
    </row>
    <row r="282" spans="1:65" s="2" customFormat="1" ht="24.2" customHeight="1">
      <c r="A282" s="31"/>
      <c r="B282" s="32"/>
      <c r="C282" s="186" t="s">
        <v>557</v>
      </c>
      <c r="D282" s="186" t="s">
        <v>597</v>
      </c>
      <c r="E282" s="187" t="s">
        <v>1903</v>
      </c>
      <c r="F282" s="188" t="s">
        <v>1904</v>
      </c>
      <c r="G282" s="189" t="s">
        <v>166</v>
      </c>
      <c r="H282" s="190">
        <v>6</v>
      </c>
      <c r="I282" s="191"/>
      <c r="J282" s="192">
        <f t="shared" si="20"/>
        <v>0</v>
      </c>
      <c r="K282" s="188" t="s">
        <v>167</v>
      </c>
      <c r="L282" s="36"/>
      <c r="M282" s="193" t="s">
        <v>1</v>
      </c>
      <c r="N282" s="194" t="s">
        <v>42</v>
      </c>
      <c r="O282" s="68"/>
      <c r="P282" s="182">
        <f t="shared" si="21"/>
        <v>0</v>
      </c>
      <c r="Q282" s="182">
        <v>0</v>
      </c>
      <c r="R282" s="182">
        <f t="shared" si="22"/>
        <v>0</v>
      </c>
      <c r="S282" s="182">
        <v>0</v>
      </c>
      <c r="T282" s="183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4" t="s">
        <v>84</v>
      </c>
      <c r="AT282" s="184" t="s">
        <v>597</v>
      </c>
      <c r="AU282" s="184" t="s">
        <v>77</v>
      </c>
      <c r="AY282" s="14" t="s">
        <v>168</v>
      </c>
      <c r="BE282" s="185">
        <f t="shared" si="24"/>
        <v>0</v>
      </c>
      <c r="BF282" s="185">
        <f t="shared" si="25"/>
        <v>0</v>
      </c>
      <c r="BG282" s="185">
        <f t="shared" si="26"/>
        <v>0</v>
      </c>
      <c r="BH282" s="185">
        <f t="shared" si="27"/>
        <v>0</v>
      </c>
      <c r="BI282" s="185">
        <f t="shared" si="28"/>
        <v>0</v>
      </c>
      <c r="BJ282" s="14" t="s">
        <v>84</v>
      </c>
      <c r="BK282" s="185">
        <f t="shared" si="29"/>
        <v>0</v>
      </c>
      <c r="BL282" s="14" t="s">
        <v>84</v>
      </c>
      <c r="BM282" s="184" t="s">
        <v>1905</v>
      </c>
    </row>
    <row r="283" spans="1:65" s="2" customFormat="1" ht="24.2" customHeight="1">
      <c r="A283" s="31"/>
      <c r="B283" s="32"/>
      <c r="C283" s="186" t="s">
        <v>561</v>
      </c>
      <c r="D283" s="186" t="s">
        <v>597</v>
      </c>
      <c r="E283" s="187" t="s">
        <v>1906</v>
      </c>
      <c r="F283" s="188" t="s">
        <v>1907</v>
      </c>
      <c r="G283" s="189" t="s">
        <v>166</v>
      </c>
      <c r="H283" s="190">
        <v>6</v>
      </c>
      <c r="I283" s="191"/>
      <c r="J283" s="192">
        <f t="shared" si="20"/>
        <v>0</v>
      </c>
      <c r="K283" s="188" t="s">
        <v>167</v>
      </c>
      <c r="L283" s="36"/>
      <c r="M283" s="193" t="s">
        <v>1</v>
      </c>
      <c r="N283" s="194" t="s">
        <v>42</v>
      </c>
      <c r="O283" s="68"/>
      <c r="P283" s="182">
        <f t="shared" si="21"/>
        <v>0</v>
      </c>
      <c r="Q283" s="182">
        <v>0</v>
      </c>
      <c r="R283" s="182">
        <f t="shared" si="22"/>
        <v>0</v>
      </c>
      <c r="S283" s="182">
        <v>0</v>
      </c>
      <c r="T283" s="183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4" t="s">
        <v>84</v>
      </c>
      <c r="AT283" s="184" t="s">
        <v>597</v>
      </c>
      <c r="AU283" s="184" t="s">
        <v>77</v>
      </c>
      <c r="AY283" s="14" t="s">
        <v>168</v>
      </c>
      <c r="BE283" s="185">
        <f t="shared" si="24"/>
        <v>0</v>
      </c>
      <c r="BF283" s="185">
        <f t="shared" si="25"/>
        <v>0</v>
      </c>
      <c r="BG283" s="185">
        <f t="shared" si="26"/>
        <v>0</v>
      </c>
      <c r="BH283" s="185">
        <f t="shared" si="27"/>
        <v>0</v>
      </c>
      <c r="BI283" s="185">
        <f t="shared" si="28"/>
        <v>0</v>
      </c>
      <c r="BJ283" s="14" t="s">
        <v>84</v>
      </c>
      <c r="BK283" s="185">
        <f t="shared" si="29"/>
        <v>0</v>
      </c>
      <c r="BL283" s="14" t="s">
        <v>84</v>
      </c>
      <c r="BM283" s="184" t="s">
        <v>1908</v>
      </c>
    </row>
    <row r="284" spans="1:65" s="2" customFormat="1" ht="37.9" customHeight="1">
      <c r="A284" s="31"/>
      <c r="B284" s="32"/>
      <c r="C284" s="172" t="s">
        <v>565</v>
      </c>
      <c r="D284" s="172" t="s">
        <v>163</v>
      </c>
      <c r="E284" s="173" t="s">
        <v>1909</v>
      </c>
      <c r="F284" s="174" t="s">
        <v>1910</v>
      </c>
      <c r="G284" s="175" t="s">
        <v>166</v>
      </c>
      <c r="H284" s="176">
        <v>1</v>
      </c>
      <c r="I284" s="177"/>
      <c r="J284" s="178">
        <f t="shared" si="20"/>
        <v>0</v>
      </c>
      <c r="K284" s="174" t="s">
        <v>167</v>
      </c>
      <c r="L284" s="179"/>
      <c r="M284" s="180" t="s">
        <v>1</v>
      </c>
      <c r="N284" s="181" t="s">
        <v>42</v>
      </c>
      <c r="O284" s="68"/>
      <c r="P284" s="182">
        <f t="shared" si="21"/>
        <v>0</v>
      </c>
      <c r="Q284" s="182">
        <v>0</v>
      </c>
      <c r="R284" s="182">
        <f t="shared" si="22"/>
        <v>0</v>
      </c>
      <c r="S284" s="182">
        <v>0</v>
      </c>
      <c r="T284" s="183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4" t="s">
        <v>213</v>
      </c>
      <c r="AT284" s="184" t="s">
        <v>163</v>
      </c>
      <c r="AU284" s="184" t="s">
        <v>77</v>
      </c>
      <c r="AY284" s="14" t="s">
        <v>168</v>
      </c>
      <c r="BE284" s="185">
        <f t="shared" si="24"/>
        <v>0</v>
      </c>
      <c r="BF284" s="185">
        <f t="shared" si="25"/>
        <v>0</v>
      </c>
      <c r="BG284" s="185">
        <f t="shared" si="26"/>
        <v>0</v>
      </c>
      <c r="BH284" s="185">
        <f t="shared" si="27"/>
        <v>0</v>
      </c>
      <c r="BI284" s="185">
        <f t="shared" si="28"/>
        <v>0</v>
      </c>
      <c r="BJ284" s="14" t="s">
        <v>84</v>
      </c>
      <c r="BK284" s="185">
        <f t="shared" si="29"/>
        <v>0</v>
      </c>
      <c r="BL284" s="14" t="s">
        <v>213</v>
      </c>
      <c r="BM284" s="184" t="s">
        <v>1911</v>
      </c>
    </row>
    <row r="285" spans="1:65" s="2" customFormat="1" ht="24.2" customHeight="1">
      <c r="A285" s="31"/>
      <c r="B285" s="32"/>
      <c r="C285" s="186" t="s">
        <v>569</v>
      </c>
      <c r="D285" s="186" t="s">
        <v>597</v>
      </c>
      <c r="E285" s="187" t="s">
        <v>1912</v>
      </c>
      <c r="F285" s="188" t="s">
        <v>1913</v>
      </c>
      <c r="G285" s="189" t="s">
        <v>166</v>
      </c>
      <c r="H285" s="190">
        <v>1</v>
      </c>
      <c r="I285" s="191"/>
      <c r="J285" s="192">
        <f t="shared" si="20"/>
        <v>0</v>
      </c>
      <c r="K285" s="188" t="s">
        <v>167</v>
      </c>
      <c r="L285" s="36"/>
      <c r="M285" s="193" t="s">
        <v>1</v>
      </c>
      <c r="N285" s="194" t="s">
        <v>42</v>
      </c>
      <c r="O285" s="68"/>
      <c r="P285" s="182">
        <f t="shared" si="21"/>
        <v>0</v>
      </c>
      <c r="Q285" s="182">
        <v>0</v>
      </c>
      <c r="R285" s="182">
        <f t="shared" si="22"/>
        <v>0</v>
      </c>
      <c r="S285" s="182">
        <v>0</v>
      </c>
      <c r="T285" s="183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4" t="s">
        <v>84</v>
      </c>
      <c r="AT285" s="184" t="s">
        <v>597</v>
      </c>
      <c r="AU285" s="184" t="s">
        <v>77</v>
      </c>
      <c r="AY285" s="14" t="s">
        <v>168</v>
      </c>
      <c r="BE285" s="185">
        <f t="shared" si="24"/>
        <v>0</v>
      </c>
      <c r="BF285" s="185">
        <f t="shared" si="25"/>
        <v>0</v>
      </c>
      <c r="BG285" s="185">
        <f t="shared" si="26"/>
        <v>0</v>
      </c>
      <c r="BH285" s="185">
        <f t="shared" si="27"/>
        <v>0</v>
      </c>
      <c r="BI285" s="185">
        <f t="shared" si="28"/>
        <v>0</v>
      </c>
      <c r="BJ285" s="14" t="s">
        <v>84</v>
      </c>
      <c r="BK285" s="185">
        <f t="shared" si="29"/>
        <v>0</v>
      </c>
      <c r="BL285" s="14" t="s">
        <v>84</v>
      </c>
      <c r="BM285" s="184" t="s">
        <v>1914</v>
      </c>
    </row>
    <row r="286" spans="1:65" s="2" customFormat="1" ht="24.2" customHeight="1">
      <c r="A286" s="31"/>
      <c r="B286" s="32"/>
      <c r="C286" s="186" t="s">
        <v>573</v>
      </c>
      <c r="D286" s="186" t="s">
        <v>597</v>
      </c>
      <c r="E286" s="187" t="s">
        <v>1915</v>
      </c>
      <c r="F286" s="188" t="s">
        <v>1916</v>
      </c>
      <c r="G286" s="189" t="s">
        <v>166</v>
      </c>
      <c r="H286" s="190">
        <v>1</v>
      </c>
      <c r="I286" s="191"/>
      <c r="J286" s="192">
        <f t="shared" si="20"/>
        <v>0</v>
      </c>
      <c r="K286" s="188" t="s">
        <v>167</v>
      </c>
      <c r="L286" s="36"/>
      <c r="M286" s="193" t="s">
        <v>1</v>
      </c>
      <c r="N286" s="194" t="s">
        <v>42</v>
      </c>
      <c r="O286" s="68"/>
      <c r="P286" s="182">
        <f t="shared" si="21"/>
        <v>0</v>
      </c>
      <c r="Q286" s="182">
        <v>0</v>
      </c>
      <c r="R286" s="182">
        <f t="shared" si="22"/>
        <v>0</v>
      </c>
      <c r="S286" s="182">
        <v>0</v>
      </c>
      <c r="T286" s="183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4" t="s">
        <v>84</v>
      </c>
      <c r="AT286" s="184" t="s">
        <v>597</v>
      </c>
      <c r="AU286" s="184" t="s">
        <v>77</v>
      </c>
      <c r="AY286" s="14" t="s">
        <v>168</v>
      </c>
      <c r="BE286" s="185">
        <f t="shared" si="24"/>
        <v>0</v>
      </c>
      <c r="BF286" s="185">
        <f t="shared" si="25"/>
        <v>0</v>
      </c>
      <c r="BG286" s="185">
        <f t="shared" si="26"/>
        <v>0</v>
      </c>
      <c r="BH286" s="185">
        <f t="shared" si="27"/>
        <v>0</v>
      </c>
      <c r="BI286" s="185">
        <f t="shared" si="28"/>
        <v>0</v>
      </c>
      <c r="BJ286" s="14" t="s">
        <v>84</v>
      </c>
      <c r="BK286" s="185">
        <f t="shared" si="29"/>
        <v>0</v>
      </c>
      <c r="BL286" s="14" t="s">
        <v>84</v>
      </c>
      <c r="BM286" s="184" t="s">
        <v>1917</v>
      </c>
    </row>
    <row r="287" spans="1:65" s="2" customFormat="1" ht="24.2" customHeight="1">
      <c r="A287" s="31"/>
      <c r="B287" s="32"/>
      <c r="C287" s="186" t="s">
        <v>1918</v>
      </c>
      <c r="D287" s="186" t="s">
        <v>597</v>
      </c>
      <c r="E287" s="187" t="s">
        <v>1919</v>
      </c>
      <c r="F287" s="188" t="s">
        <v>1920</v>
      </c>
      <c r="G287" s="189" t="s">
        <v>166</v>
      </c>
      <c r="H287" s="190">
        <v>1</v>
      </c>
      <c r="I287" s="191"/>
      <c r="J287" s="192">
        <f t="shared" si="20"/>
        <v>0</v>
      </c>
      <c r="K287" s="188" t="s">
        <v>167</v>
      </c>
      <c r="L287" s="36"/>
      <c r="M287" s="193" t="s">
        <v>1</v>
      </c>
      <c r="N287" s="194" t="s">
        <v>42</v>
      </c>
      <c r="O287" s="68"/>
      <c r="P287" s="182">
        <f t="shared" si="21"/>
        <v>0</v>
      </c>
      <c r="Q287" s="182">
        <v>0</v>
      </c>
      <c r="R287" s="182">
        <f t="shared" si="22"/>
        <v>0</v>
      </c>
      <c r="S287" s="182">
        <v>0</v>
      </c>
      <c r="T287" s="183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4" t="s">
        <v>84</v>
      </c>
      <c r="AT287" s="184" t="s">
        <v>597</v>
      </c>
      <c r="AU287" s="184" t="s">
        <v>77</v>
      </c>
      <c r="AY287" s="14" t="s">
        <v>168</v>
      </c>
      <c r="BE287" s="185">
        <f t="shared" si="24"/>
        <v>0</v>
      </c>
      <c r="BF287" s="185">
        <f t="shared" si="25"/>
        <v>0</v>
      </c>
      <c r="BG287" s="185">
        <f t="shared" si="26"/>
        <v>0</v>
      </c>
      <c r="BH287" s="185">
        <f t="shared" si="27"/>
        <v>0</v>
      </c>
      <c r="BI287" s="185">
        <f t="shared" si="28"/>
        <v>0</v>
      </c>
      <c r="BJ287" s="14" t="s">
        <v>84</v>
      </c>
      <c r="BK287" s="185">
        <f t="shared" si="29"/>
        <v>0</v>
      </c>
      <c r="BL287" s="14" t="s">
        <v>84</v>
      </c>
      <c r="BM287" s="184" t="s">
        <v>1921</v>
      </c>
    </row>
    <row r="288" spans="1:65" s="2" customFormat="1" ht="37.9" customHeight="1">
      <c r="A288" s="31"/>
      <c r="B288" s="32"/>
      <c r="C288" s="172" t="s">
        <v>577</v>
      </c>
      <c r="D288" s="172" t="s">
        <v>163</v>
      </c>
      <c r="E288" s="173" t="s">
        <v>1922</v>
      </c>
      <c r="F288" s="174" t="s">
        <v>1923</v>
      </c>
      <c r="G288" s="175" t="s">
        <v>166</v>
      </c>
      <c r="H288" s="176">
        <v>8</v>
      </c>
      <c r="I288" s="177"/>
      <c r="J288" s="178">
        <f t="shared" si="20"/>
        <v>0</v>
      </c>
      <c r="K288" s="174" t="s">
        <v>167</v>
      </c>
      <c r="L288" s="179"/>
      <c r="M288" s="180" t="s">
        <v>1</v>
      </c>
      <c r="N288" s="181" t="s">
        <v>42</v>
      </c>
      <c r="O288" s="68"/>
      <c r="P288" s="182">
        <f t="shared" si="21"/>
        <v>0</v>
      </c>
      <c r="Q288" s="182">
        <v>0</v>
      </c>
      <c r="R288" s="182">
        <f t="shared" si="22"/>
        <v>0</v>
      </c>
      <c r="S288" s="182">
        <v>0</v>
      </c>
      <c r="T288" s="183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4" t="s">
        <v>86</v>
      </c>
      <c r="AT288" s="184" t="s">
        <v>163</v>
      </c>
      <c r="AU288" s="184" t="s">
        <v>77</v>
      </c>
      <c r="AY288" s="14" t="s">
        <v>168</v>
      </c>
      <c r="BE288" s="185">
        <f t="shared" si="24"/>
        <v>0</v>
      </c>
      <c r="BF288" s="185">
        <f t="shared" si="25"/>
        <v>0</v>
      </c>
      <c r="BG288" s="185">
        <f t="shared" si="26"/>
        <v>0</v>
      </c>
      <c r="BH288" s="185">
        <f t="shared" si="27"/>
        <v>0</v>
      </c>
      <c r="BI288" s="185">
        <f t="shared" si="28"/>
        <v>0</v>
      </c>
      <c r="BJ288" s="14" t="s">
        <v>84</v>
      </c>
      <c r="BK288" s="185">
        <f t="shared" si="29"/>
        <v>0</v>
      </c>
      <c r="BL288" s="14" t="s">
        <v>84</v>
      </c>
      <c r="BM288" s="184" t="s">
        <v>1924</v>
      </c>
    </row>
    <row r="289" spans="1:65" s="2" customFormat="1" ht="24.2" customHeight="1">
      <c r="A289" s="31"/>
      <c r="B289" s="32"/>
      <c r="C289" s="186" t="s">
        <v>581</v>
      </c>
      <c r="D289" s="186" t="s">
        <v>597</v>
      </c>
      <c r="E289" s="187" t="s">
        <v>1925</v>
      </c>
      <c r="F289" s="188" t="s">
        <v>1926</v>
      </c>
      <c r="G289" s="189" t="s">
        <v>166</v>
      </c>
      <c r="H289" s="190">
        <v>8</v>
      </c>
      <c r="I289" s="191"/>
      <c r="J289" s="192">
        <f t="shared" si="20"/>
        <v>0</v>
      </c>
      <c r="K289" s="188" t="s">
        <v>167</v>
      </c>
      <c r="L289" s="36"/>
      <c r="M289" s="193" t="s">
        <v>1</v>
      </c>
      <c r="N289" s="194" t="s">
        <v>42</v>
      </c>
      <c r="O289" s="68"/>
      <c r="P289" s="182">
        <f t="shared" si="21"/>
        <v>0</v>
      </c>
      <c r="Q289" s="182">
        <v>0</v>
      </c>
      <c r="R289" s="182">
        <f t="shared" si="22"/>
        <v>0</v>
      </c>
      <c r="S289" s="182">
        <v>0</v>
      </c>
      <c r="T289" s="183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4" t="s">
        <v>84</v>
      </c>
      <c r="AT289" s="184" t="s">
        <v>597</v>
      </c>
      <c r="AU289" s="184" t="s">
        <v>77</v>
      </c>
      <c r="AY289" s="14" t="s">
        <v>168</v>
      </c>
      <c r="BE289" s="185">
        <f t="shared" si="24"/>
        <v>0</v>
      </c>
      <c r="BF289" s="185">
        <f t="shared" si="25"/>
        <v>0</v>
      </c>
      <c r="BG289" s="185">
        <f t="shared" si="26"/>
        <v>0</v>
      </c>
      <c r="BH289" s="185">
        <f t="shared" si="27"/>
        <v>0</v>
      </c>
      <c r="BI289" s="185">
        <f t="shared" si="28"/>
        <v>0</v>
      </c>
      <c r="BJ289" s="14" t="s">
        <v>84</v>
      </c>
      <c r="BK289" s="185">
        <f t="shared" si="29"/>
        <v>0</v>
      </c>
      <c r="BL289" s="14" t="s">
        <v>84</v>
      </c>
      <c r="BM289" s="184" t="s">
        <v>1927</v>
      </c>
    </row>
    <row r="290" spans="1:65" s="2" customFormat="1" ht="24.2" customHeight="1">
      <c r="A290" s="31"/>
      <c r="B290" s="32"/>
      <c r="C290" s="172" t="s">
        <v>1010</v>
      </c>
      <c r="D290" s="172" t="s">
        <v>163</v>
      </c>
      <c r="E290" s="173" t="s">
        <v>1928</v>
      </c>
      <c r="F290" s="174" t="s">
        <v>1929</v>
      </c>
      <c r="G290" s="175" t="s">
        <v>166</v>
      </c>
      <c r="H290" s="176">
        <v>1</v>
      </c>
      <c r="I290" s="177"/>
      <c r="J290" s="178">
        <f t="shared" si="20"/>
        <v>0</v>
      </c>
      <c r="K290" s="174" t="s">
        <v>167</v>
      </c>
      <c r="L290" s="179"/>
      <c r="M290" s="180" t="s">
        <v>1</v>
      </c>
      <c r="N290" s="181" t="s">
        <v>42</v>
      </c>
      <c r="O290" s="68"/>
      <c r="P290" s="182">
        <f t="shared" si="21"/>
        <v>0</v>
      </c>
      <c r="Q290" s="182">
        <v>0</v>
      </c>
      <c r="R290" s="182">
        <f t="shared" si="22"/>
        <v>0</v>
      </c>
      <c r="S290" s="182">
        <v>0</v>
      </c>
      <c r="T290" s="183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84" t="s">
        <v>86</v>
      </c>
      <c r="AT290" s="184" t="s">
        <v>163</v>
      </c>
      <c r="AU290" s="184" t="s">
        <v>77</v>
      </c>
      <c r="AY290" s="14" t="s">
        <v>168</v>
      </c>
      <c r="BE290" s="185">
        <f t="shared" si="24"/>
        <v>0</v>
      </c>
      <c r="BF290" s="185">
        <f t="shared" si="25"/>
        <v>0</v>
      </c>
      <c r="BG290" s="185">
        <f t="shared" si="26"/>
        <v>0</v>
      </c>
      <c r="BH290" s="185">
        <f t="shared" si="27"/>
        <v>0</v>
      </c>
      <c r="BI290" s="185">
        <f t="shared" si="28"/>
        <v>0</v>
      </c>
      <c r="BJ290" s="14" t="s">
        <v>84</v>
      </c>
      <c r="BK290" s="185">
        <f t="shared" si="29"/>
        <v>0</v>
      </c>
      <c r="BL290" s="14" t="s">
        <v>84</v>
      </c>
      <c r="BM290" s="184" t="s">
        <v>1930</v>
      </c>
    </row>
    <row r="291" spans="1:65" s="2" customFormat="1" ht="37.9" customHeight="1">
      <c r="A291" s="31"/>
      <c r="B291" s="32"/>
      <c r="C291" s="172" t="s">
        <v>1014</v>
      </c>
      <c r="D291" s="172" t="s">
        <v>163</v>
      </c>
      <c r="E291" s="173" t="s">
        <v>1931</v>
      </c>
      <c r="F291" s="174" t="s">
        <v>1932</v>
      </c>
      <c r="G291" s="175" t="s">
        <v>166</v>
      </c>
      <c r="H291" s="176">
        <v>1</v>
      </c>
      <c r="I291" s="177"/>
      <c r="J291" s="178">
        <f t="shared" si="20"/>
        <v>0</v>
      </c>
      <c r="K291" s="174" t="s">
        <v>1</v>
      </c>
      <c r="L291" s="179"/>
      <c r="M291" s="180" t="s">
        <v>1</v>
      </c>
      <c r="N291" s="181" t="s">
        <v>42</v>
      </c>
      <c r="O291" s="68"/>
      <c r="P291" s="182">
        <f t="shared" si="21"/>
        <v>0</v>
      </c>
      <c r="Q291" s="182">
        <v>0</v>
      </c>
      <c r="R291" s="182">
        <f t="shared" si="22"/>
        <v>0</v>
      </c>
      <c r="S291" s="182">
        <v>0</v>
      </c>
      <c r="T291" s="183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4" t="s">
        <v>86</v>
      </c>
      <c r="AT291" s="184" t="s">
        <v>163</v>
      </c>
      <c r="AU291" s="184" t="s">
        <v>77</v>
      </c>
      <c r="AY291" s="14" t="s">
        <v>168</v>
      </c>
      <c r="BE291" s="185">
        <f t="shared" si="24"/>
        <v>0</v>
      </c>
      <c r="BF291" s="185">
        <f t="shared" si="25"/>
        <v>0</v>
      </c>
      <c r="BG291" s="185">
        <f t="shared" si="26"/>
        <v>0</v>
      </c>
      <c r="BH291" s="185">
        <f t="shared" si="27"/>
        <v>0</v>
      </c>
      <c r="BI291" s="185">
        <f t="shared" si="28"/>
        <v>0</v>
      </c>
      <c r="BJ291" s="14" t="s">
        <v>84</v>
      </c>
      <c r="BK291" s="185">
        <f t="shared" si="29"/>
        <v>0</v>
      </c>
      <c r="BL291" s="14" t="s">
        <v>84</v>
      </c>
      <c r="BM291" s="184" t="s">
        <v>1933</v>
      </c>
    </row>
    <row r="292" spans="1:65" s="2" customFormat="1" ht="24.2" customHeight="1">
      <c r="A292" s="31"/>
      <c r="B292" s="32"/>
      <c r="C292" s="172" t="s">
        <v>1018</v>
      </c>
      <c r="D292" s="172" t="s">
        <v>163</v>
      </c>
      <c r="E292" s="173" t="s">
        <v>1934</v>
      </c>
      <c r="F292" s="174" t="s">
        <v>1935</v>
      </c>
      <c r="G292" s="175" t="s">
        <v>166</v>
      </c>
      <c r="H292" s="176">
        <v>1</v>
      </c>
      <c r="I292" s="177"/>
      <c r="J292" s="178">
        <f t="shared" si="20"/>
        <v>0</v>
      </c>
      <c r="K292" s="174" t="s">
        <v>167</v>
      </c>
      <c r="L292" s="179"/>
      <c r="M292" s="180" t="s">
        <v>1</v>
      </c>
      <c r="N292" s="181" t="s">
        <v>42</v>
      </c>
      <c r="O292" s="68"/>
      <c r="P292" s="182">
        <f t="shared" si="21"/>
        <v>0</v>
      </c>
      <c r="Q292" s="182">
        <v>0</v>
      </c>
      <c r="R292" s="182">
        <f t="shared" si="22"/>
        <v>0</v>
      </c>
      <c r="S292" s="182">
        <v>0</v>
      </c>
      <c r="T292" s="183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4" t="s">
        <v>86</v>
      </c>
      <c r="AT292" s="184" t="s">
        <v>163</v>
      </c>
      <c r="AU292" s="184" t="s">
        <v>77</v>
      </c>
      <c r="AY292" s="14" t="s">
        <v>168</v>
      </c>
      <c r="BE292" s="185">
        <f t="shared" si="24"/>
        <v>0</v>
      </c>
      <c r="BF292" s="185">
        <f t="shared" si="25"/>
        <v>0</v>
      </c>
      <c r="BG292" s="185">
        <f t="shared" si="26"/>
        <v>0</v>
      </c>
      <c r="BH292" s="185">
        <f t="shared" si="27"/>
        <v>0</v>
      </c>
      <c r="BI292" s="185">
        <f t="shared" si="28"/>
        <v>0</v>
      </c>
      <c r="BJ292" s="14" t="s">
        <v>84</v>
      </c>
      <c r="BK292" s="185">
        <f t="shared" si="29"/>
        <v>0</v>
      </c>
      <c r="BL292" s="14" t="s">
        <v>84</v>
      </c>
      <c r="BM292" s="184" t="s">
        <v>1936</v>
      </c>
    </row>
    <row r="293" spans="1:65" s="2" customFormat="1" ht="49.15" customHeight="1">
      <c r="A293" s="31"/>
      <c r="B293" s="32"/>
      <c r="C293" s="172" t="s">
        <v>1022</v>
      </c>
      <c r="D293" s="172" t="s">
        <v>163</v>
      </c>
      <c r="E293" s="173" t="s">
        <v>1937</v>
      </c>
      <c r="F293" s="174" t="s">
        <v>1938</v>
      </c>
      <c r="G293" s="175" t="s">
        <v>166</v>
      </c>
      <c r="H293" s="176">
        <v>2</v>
      </c>
      <c r="I293" s="177"/>
      <c r="J293" s="178">
        <f t="shared" si="20"/>
        <v>0</v>
      </c>
      <c r="K293" s="174" t="s">
        <v>167</v>
      </c>
      <c r="L293" s="179"/>
      <c r="M293" s="180" t="s">
        <v>1</v>
      </c>
      <c r="N293" s="181" t="s">
        <v>42</v>
      </c>
      <c r="O293" s="68"/>
      <c r="P293" s="182">
        <f t="shared" si="21"/>
        <v>0</v>
      </c>
      <c r="Q293" s="182">
        <v>0</v>
      </c>
      <c r="R293" s="182">
        <f t="shared" si="22"/>
        <v>0</v>
      </c>
      <c r="S293" s="182">
        <v>0</v>
      </c>
      <c r="T293" s="183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4" t="s">
        <v>86</v>
      </c>
      <c r="AT293" s="184" t="s">
        <v>163</v>
      </c>
      <c r="AU293" s="184" t="s">
        <v>77</v>
      </c>
      <c r="AY293" s="14" t="s">
        <v>168</v>
      </c>
      <c r="BE293" s="185">
        <f t="shared" si="24"/>
        <v>0</v>
      </c>
      <c r="BF293" s="185">
        <f t="shared" si="25"/>
        <v>0</v>
      </c>
      <c r="BG293" s="185">
        <f t="shared" si="26"/>
        <v>0</v>
      </c>
      <c r="BH293" s="185">
        <f t="shared" si="27"/>
        <v>0</v>
      </c>
      <c r="BI293" s="185">
        <f t="shared" si="28"/>
        <v>0</v>
      </c>
      <c r="BJ293" s="14" t="s">
        <v>84</v>
      </c>
      <c r="BK293" s="185">
        <f t="shared" si="29"/>
        <v>0</v>
      </c>
      <c r="BL293" s="14" t="s">
        <v>84</v>
      </c>
      <c r="BM293" s="184" t="s">
        <v>1939</v>
      </c>
    </row>
    <row r="294" spans="1:65" s="2" customFormat="1" ht="49.15" customHeight="1">
      <c r="A294" s="31"/>
      <c r="B294" s="32"/>
      <c r="C294" s="172" t="s">
        <v>1026</v>
      </c>
      <c r="D294" s="172" t="s">
        <v>163</v>
      </c>
      <c r="E294" s="173" t="s">
        <v>1940</v>
      </c>
      <c r="F294" s="174" t="s">
        <v>1941</v>
      </c>
      <c r="G294" s="175" t="s">
        <v>166</v>
      </c>
      <c r="H294" s="176">
        <v>2</v>
      </c>
      <c r="I294" s="177"/>
      <c r="J294" s="178">
        <f t="shared" si="20"/>
        <v>0</v>
      </c>
      <c r="K294" s="174" t="s">
        <v>167</v>
      </c>
      <c r="L294" s="179"/>
      <c r="M294" s="180" t="s">
        <v>1</v>
      </c>
      <c r="N294" s="181" t="s">
        <v>42</v>
      </c>
      <c r="O294" s="68"/>
      <c r="P294" s="182">
        <f t="shared" si="21"/>
        <v>0</v>
      </c>
      <c r="Q294" s="182">
        <v>0</v>
      </c>
      <c r="R294" s="182">
        <f t="shared" si="22"/>
        <v>0</v>
      </c>
      <c r="S294" s="182">
        <v>0</v>
      </c>
      <c r="T294" s="183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4" t="s">
        <v>86</v>
      </c>
      <c r="AT294" s="184" t="s">
        <v>163</v>
      </c>
      <c r="AU294" s="184" t="s">
        <v>77</v>
      </c>
      <c r="AY294" s="14" t="s">
        <v>168</v>
      </c>
      <c r="BE294" s="185">
        <f t="shared" si="24"/>
        <v>0</v>
      </c>
      <c r="BF294" s="185">
        <f t="shared" si="25"/>
        <v>0</v>
      </c>
      <c r="BG294" s="185">
        <f t="shared" si="26"/>
        <v>0</v>
      </c>
      <c r="BH294" s="185">
        <f t="shared" si="27"/>
        <v>0</v>
      </c>
      <c r="BI294" s="185">
        <f t="shared" si="28"/>
        <v>0</v>
      </c>
      <c r="BJ294" s="14" t="s">
        <v>84</v>
      </c>
      <c r="BK294" s="185">
        <f t="shared" si="29"/>
        <v>0</v>
      </c>
      <c r="BL294" s="14" t="s">
        <v>84</v>
      </c>
      <c r="BM294" s="184" t="s">
        <v>1942</v>
      </c>
    </row>
    <row r="295" spans="1:65" s="2" customFormat="1" ht="37.9" customHeight="1">
      <c r="A295" s="31"/>
      <c r="B295" s="32"/>
      <c r="C295" s="172" t="s">
        <v>1030</v>
      </c>
      <c r="D295" s="172" t="s">
        <v>163</v>
      </c>
      <c r="E295" s="173" t="s">
        <v>1943</v>
      </c>
      <c r="F295" s="174" t="s">
        <v>1944</v>
      </c>
      <c r="G295" s="175" t="s">
        <v>166</v>
      </c>
      <c r="H295" s="176">
        <v>2</v>
      </c>
      <c r="I295" s="177"/>
      <c r="J295" s="178">
        <f t="shared" si="20"/>
        <v>0</v>
      </c>
      <c r="K295" s="174" t="s">
        <v>167</v>
      </c>
      <c r="L295" s="179"/>
      <c r="M295" s="180" t="s">
        <v>1</v>
      </c>
      <c r="N295" s="181" t="s">
        <v>42</v>
      </c>
      <c r="O295" s="68"/>
      <c r="P295" s="182">
        <f t="shared" si="21"/>
        <v>0</v>
      </c>
      <c r="Q295" s="182">
        <v>0</v>
      </c>
      <c r="R295" s="182">
        <f t="shared" si="22"/>
        <v>0</v>
      </c>
      <c r="S295" s="182">
        <v>0</v>
      </c>
      <c r="T295" s="183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4" t="s">
        <v>86</v>
      </c>
      <c r="AT295" s="184" t="s">
        <v>163</v>
      </c>
      <c r="AU295" s="184" t="s">
        <v>77</v>
      </c>
      <c r="AY295" s="14" t="s">
        <v>168</v>
      </c>
      <c r="BE295" s="185">
        <f t="shared" si="24"/>
        <v>0</v>
      </c>
      <c r="BF295" s="185">
        <f t="shared" si="25"/>
        <v>0</v>
      </c>
      <c r="BG295" s="185">
        <f t="shared" si="26"/>
        <v>0</v>
      </c>
      <c r="BH295" s="185">
        <f t="shared" si="27"/>
        <v>0</v>
      </c>
      <c r="BI295" s="185">
        <f t="shared" si="28"/>
        <v>0</v>
      </c>
      <c r="BJ295" s="14" t="s">
        <v>84</v>
      </c>
      <c r="BK295" s="185">
        <f t="shared" si="29"/>
        <v>0</v>
      </c>
      <c r="BL295" s="14" t="s">
        <v>84</v>
      </c>
      <c r="BM295" s="184" t="s">
        <v>1945</v>
      </c>
    </row>
    <row r="296" spans="1:65" s="2" customFormat="1" ht="24.2" customHeight="1">
      <c r="A296" s="31"/>
      <c r="B296" s="32"/>
      <c r="C296" s="172" t="s">
        <v>587</v>
      </c>
      <c r="D296" s="172" t="s">
        <v>163</v>
      </c>
      <c r="E296" s="173" t="s">
        <v>1946</v>
      </c>
      <c r="F296" s="174" t="s">
        <v>1947</v>
      </c>
      <c r="G296" s="175" t="s">
        <v>166</v>
      </c>
      <c r="H296" s="176">
        <v>20</v>
      </c>
      <c r="I296" s="177"/>
      <c r="J296" s="178">
        <f t="shared" si="20"/>
        <v>0</v>
      </c>
      <c r="K296" s="174" t="s">
        <v>167</v>
      </c>
      <c r="L296" s="179"/>
      <c r="M296" s="180" t="s">
        <v>1</v>
      </c>
      <c r="N296" s="181" t="s">
        <v>42</v>
      </c>
      <c r="O296" s="68"/>
      <c r="P296" s="182">
        <f t="shared" si="21"/>
        <v>0</v>
      </c>
      <c r="Q296" s="182">
        <v>0</v>
      </c>
      <c r="R296" s="182">
        <f t="shared" si="22"/>
        <v>0</v>
      </c>
      <c r="S296" s="182">
        <v>0</v>
      </c>
      <c r="T296" s="183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4" t="s">
        <v>213</v>
      </c>
      <c r="AT296" s="184" t="s">
        <v>163</v>
      </c>
      <c r="AU296" s="184" t="s">
        <v>77</v>
      </c>
      <c r="AY296" s="14" t="s">
        <v>168</v>
      </c>
      <c r="BE296" s="185">
        <f t="shared" si="24"/>
        <v>0</v>
      </c>
      <c r="BF296" s="185">
        <f t="shared" si="25"/>
        <v>0</v>
      </c>
      <c r="BG296" s="185">
        <f t="shared" si="26"/>
        <v>0</v>
      </c>
      <c r="BH296" s="185">
        <f t="shared" si="27"/>
        <v>0</v>
      </c>
      <c r="BI296" s="185">
        <f t="shared" si="28"/>
        <v>0</v>
      </c>
      <c r="BJ296" s="14" t="s">
        <v>84</v>
      </c>
      <c r="BK296" s="185">
        <f t="shared" si="29"/>
        <v>0</v>
      </c>
      <c r="BL296" s="14" t="s">
        <v>213</v>
      </c>
      <c r="BM296" s="184" t="s">
        <v>1948</v>
      </c>
    </row>
    <row r="297" spans="1:65" s="2" customFormat="1" ht="24.2" customHeight="1">
      <c r="A297" s="31"/>
      <c r="B297" s="32"/>
      <c r="C297" s="186" t="s">
        <v>601</v>
      </c>
      <c r="D297" s="186" t="s">
        <v>597</v>
      </c>
      <c r="E297" s="187" t="s">
        <v>1949</v>
      </c>
      <c r="F297" s="188" t="s">
        <v>1950</v>
      </c>
      <c r="G297" s="189" t="s">
        <v>166</v>
      </c>
      <c r="H297" s="190">
        <v>20</v>
      </c>
      <c r="I297" s="191"/>
      <c r="J297" s="192">
        <f t="shared" si="20"/>
        <v>0</v>
      </c>
      <c r="K297" s="188" t="s">
        <v>167</v>
      </c>
      <c r="L297" s="36"/>
      <c r="M297" s="193" t="s">
        <v>1</v>
      </c>
      <c r="N297" s="194" t="s">
        <v>42</v>
      </c>
      <c r="O297" s="68"/>
      <c r="P297" s="182">
        <f t="shared" si="21"/>
        <v>0</v>
      </c>
      <c r="Q297" s="182">
        <v>0</v>
      </c>
      <c r="R297" s="182">
        <f t="shared" si="22"/>
        <v>0</v>
      </c>
      <c r="S297" s="182">
        <v>0</v>
      </c>
      <c r="T297" s="183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4" t="s">
        <v>84</v>
      </c>
      <c r="AT297" s="184" t="s">
        <v>597</v>
      </c>
      <c r="AU297" s="184" t="s">
        <v>77</v>
      </c>
      <c r="AY297" s="14" t="s">
        <v>168</v>
      </c>
      <c r="BE297" s="185">
        <f t="shared" si="24"/>
        <v>0</v>
      </c>
      <c r="BF297" s="185">
        <f t="shared" si="25"/>
        <v>0</v>
      </c>
      <c r="BG297" s="185">
        <f t="shared" si="26"/>
        <v>0</v>
      </c>
      <c r="BH297" s="185">
        <f t="shared" si="27"/>
        <v>0</v>
      </c>
      <c r="BI297" s="185">
        <f t="shared" si="28"/>
        <v>0</v>
      </c>
      <c r="BJ297" s="14" t="s">
        <v>84</v>
      </c>
      <c r="BK297" s="185">
        <f t="shared" si="29"/>
        <v>0</v>
      </c>
      <c r="BL297" s="14" t="s">
        <v>84</v>
      </c>
      <c r="BM297" s="184" t="s">
        <v>1951</v>
      </c>
    </row>
    <row r="298" spans="1:65" s="2" customFormat="1" ht="37.9" customHeight="1">
      <c r="A298" s="31"/>
      <c r="B298" s="32"/>
      <c r="C298" s="172" t="s">
        <v>1003</v>
      </c>
      <c r="D298" s="172" t="s">
        <v>163</v>
      </c>
      <c r="E298" s="173" t="s">
        <v>1952</v>
      </c>
      <c r="F298" s="174" t="s">
        <v>1953</v>
      </c>
      <c r="G298" s="175" t="s">
        <v>166</v>
      </c>
      <c r="H298" s="176">
        <v>1</v>
      </c>
      <c r="I298" s="177"/>
      <c r="J298" s="178">
        <f t="shared" si="20"/>
        <v>0</v>
      </c>
      <c r="K298" s="174" t="s">
        <v>167</v>
      </c>
      <c r="L298" s="179"/>
      <c r="M298" s="180" t="s">
        <v>1</v>
      </c>
      <c r="N298" s="181" t="s">
        <v>42</v>
      </c>
      <c r="O298" s="68"/>
      <c r="P298" s="182">
        <f t="shared" si="21"/>
        <v>0</v>
      </c>
      <c r="Q298" s="182">
        <v>0</v>
      </c>
      <c r="R298" s="182">
        <f t="shared" si="22"/>
        <v>0</v>
      </c>
      <c r="S298" s="182">
        <v>0</v>
      </c>
      <c r="T298" s="183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4" t="s">
        <v>86</v>
      </c>
      <c r="AT298" s="184" t="s">
        <v>163</v>
      </c>
      <c r="AU298" s="184" t="s">
        <v>77</v>
      </c>
      <c r="AY298" s="14" t="s">
        <v>168</v>
      </c>
      <c r="BE298" s="185">
        <f t="shared" si="24"/>
        <v>0</v>
      </c>
      <c r="BF298" s="185">
        <f t="shared" si="25"/>
        <v>0</v>
      </c>
      <c r="BG298" s="185">
        <f t="shared" si="26"/>
        <v>0</v>
      </c>
      <c r="BH298" s="185">
        <f t="shared" si="27"/>
        <v>0</v>
      </c>
      <c r="BI298" s="185">
        <f t="shared" si="28"/>
        <v>0</v>
      </c>
      <c r="BJ298" s="14" t="s">
        <v>84</v>
      </c>
      <c r="BK298" s="185">
        <f t="shared" si="29"/>
        <v>0</v>
      </c>
      <c r="BL298" s="14" t="s">
        <v>84</v>
      </c>
      <c r="BM298" s="184" t="s">
        <v>1954</v>
      </c>
    </row>
    <row r="299" spans="1:65" s="2" customFormat="1" ht="24.2" customHeight="1">
      <c r="A299" s="31"/>
      <c r="B299" s="32"/>
      <c r="C299" s="186" t="s">
        <v>605</v>
      </c>
      <c r="D299" s="186" t="s">
        <v>597</v>
      </c>
      <c r="E299" s="187" t="s">
        <v>1955</v>
      </c>
      <c r="F299" s="188" t="s">
        <v>1956</v>
      </c>
      <c r="G299" s="189" t="s">
        <v>166</v>
      </c>
      <c r="H299" s="190">
        <v>2</v>
      </c>
      <c r="I299" s="191"/>
      <c r="J299" s="192">
        <f t="shared" si="20"/>
        <v>0</v>
      </c>
      <c r="K299" s="188" t="s">
        <v>167</v>
      </c>
      <c r="L299" s="36"/>
      <c r="M299" s="193" t="s">
        <v>1</v>
      </c>
      <c r="N299" s="194" t="s">
        <v>42</v>
      </c>
      <c r="O299" s="68"/>
      <c r="P299" s="182">
        <f t="shared" si="21"/>
        <v>0</v>
      </c>
      <c r="Q299" s="182">
        <v>0</v>
      </c>
      <c r="R299" s="182">
        <f t="shared" si="22"/>
        <v>0</v>
      </c>
      <c r="S299" s="182">
        <v>0</v>
      </c>
      <c r="T299" s="183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4" t="s">
        <v>84</v>
      </c>
      <c r="AT299" s="184" t="s">
        <v>597</v>
      </c>
      <c r="AU299" s="184" t="s">
        <v>77</v>
      </c>
      <c r="AY299" s="14" t="s">
        <v>168</v>
      </c>
      <c r="BE299" s="185">
        <f t="shared" si="24"/>
        <v>0</v>
      </c>
      <c r="BF299" s="185">
        <f t="shared" si="25"/>
        <v>0</v>
      </c>
      <c r="BG299" s="185">
        <f t="shared" si="26"/>
        <v>0</v>
      </c>
      <c r="BH299" s="185">
        <f t="shared" si="27"/>
        <v>0</v>
      </c>
      <c r="BI299" s="185">
        <f t="shared" si="28"/>
        <v>0</v>
      </c>
      <c r="BJ299" s="14" t="s">
        <v>84</v>
      </c>
      <c r="BK299" s="185">
        <f t="shared" si="29"/>
        <v>0</v>
      </c>
      <c r="BL299" s="14" t="s">
        <v>84</v>
      </c>
      <c r="BM299" s="184" t="s">
        <v>1957</v>
      </c>
    </row>
    <row r="300" spans="1:65" s="2" customFormat="1" ht="24.2" customHeight="1">
      <c r="A300" s="31"/>
      <c r="B300" s="32"/>
      <c r="C300" s="186" t="s">
        <v>609</v>
      </c>
      <c r="D300" s="186" t="s">
        <v>597</v>
      </c>
      <c r="E300" s="187" t="s">
        <v>1958</v>
      </c>
      <c r="F300" s="188" t="s">
        <v>1959</v>
      </c>
      <c r="G300" s="189" t="s">
        <v>166</v>
      </c>
      <c r="H300" s="190">
        <v>1</v>
      </c>
      <c r="I300" s="191"/>
      <c r="J300" s="192">
        <f t="shared" si="20"/>
        <v>0</v>
      </c>
      <c r="K300" s="188" t="s">
        <v>167</v>
      </c>
      <c r="L300" s="36"/>
      <c r="M300" s="193" t="s">
        <v>1</v>
      </c>
      <c r="N300" s="194" t="s">
        <v>42</v>
      </c>
      <c r="O300" s="68"/>
      <c r="P300" s="182">
        <f t="shared" si="21"/>
        <v>0</v>
      </c>
      <c r="Q300" s="182">
        <v>0</v>
      </c>
      <c r="R300" s="182">
        <f t="shared" si="22"/>
        <v>0</v>
      </c>
      <c r="S300" s="182">
        <v>0</v>
      </c>
      <c r="T300" s="183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4" t="s">
        <v>84</v>
      </c>
      <c r="AT300" s="184" t="s">
        <v>597</v>
      </c>
      <c r="AU300" s="184" t="s">
        <v>77</v>
      </c>
      <c r="AY300" s="14" t="s">
        <v>168</v>
      </c>
      <c r="BE300" s="185">
        <f t="shared" si="24"/>
        <v>0</v>
      </c>
      <c r="BF300" s="185">
        <f t="shared" si="25"/>
        <v>0</v>
      </c>
      <c r="BG300" s="185">
        <f t="shared" si="26"/>
        <v>0</v>
      </c>
      <c r="BH300" s="185">
        <f t="shared" si="27"/>
        <v>0</v>
      </c>
      <c r="BI300" s="185">
        <f t="shared" si="28"/>
        <v>0</v>
      </c>
      <c r="BJ300" s="14" t="s">
        <v>84</v>
      </c>
      <c r="BK300" s="185">
        <f t="shared" si="29"/>
        <v>0</v>
      </c>
      <c r="BL300" s="14" t="s">
        <v>84</v>
      </c>
      <c r="BM300" s="184" t="s">
        <v>1960</v>
      </c>
    </row>
    <row r="301" spans="1:65" s="2" customFormat="1" ht="24.2" customHeight="1">
      <c r="A301" s="31"/>
      <c r="B301" s="32"/>
      <c r="C301" s="186" t="s">
        <v>613</v>
      </c>
      <c r="D301" s="186" t="s">
        <v>597</v>
      </c>
      <c r="E301" s="187" t="s">
        <v>1961</v>
      </c>
      <c r="F301" s="188" t="s">
        <v>1962</v>
      </c>
      <c r="G301" s="189" t="s">
        <v>1963</v>
      </c>
      <c r="H301" s="190">
        <v>1</v>
      </c>
      <c r="I301" s="191"/>
      <c r="J301" s="192">
        <f t="shared" si="20"/>
        <v>0</v>
      </c>
      <c r="K301" s="188" t="s">
        <v>167</v>
      </c>
      <c r="L301" s="36"/>
      <c r="M301" s="193" t="s">
        <v>1</v>
      </c>
      <c r="N301" s="194" t="s">
        <v>42</v>
      </c>
      <c r="O301" s="68"/>
      <c r="P301" s="182">
        <f t="shared" si="21"/>
        <v>0</v>
      </c>
      <c r="Q301" s="182">
        <v>0</v>
      </c>
      <c r="R301" s="182">
        <f t="shared" si="22"/>
        <v>0</v>
      </c>
      <c r="S301" s="182">
        <v>0</v>
      </c>
      <c r="T301" s="183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4" t="s">
        <v>84</v>
      </c>
      <c r="AT301" s="184" t="s">
        <v>597</v>
      </c>
      <c r="AU301" s="184" t="s">
        <v>77</v>
      </c>
      <c r="AY301" s="14" t="s">
        <v>168</v>
      </c>
      <c r="BE301" s="185">
        <f t="shared" si="24"/>
        <v>0</v>
      </c>
      <c r="BF301" s="185">
        <f t="shared" si="25"/>
        <v>0</v>
      </c>
      <c r="BG301" s="185">
        <f t="shared" si="26"/>
        <v>0</v>
      </c>
      <c r="BH301" s="185">
        <f t="shared" si="27"/>
        <v>0</v>
      </c>
      <c r="BI301" s="185">
        <f t="shared" si="28"/>
        <v>0</v>
      </c>
      <c r="BJ301" s="14" t="s">
        <v>84</v>
      </c>
      <c r="BK301" s="185">
        <f t="shared" si="29"/>
        <v>0</v>
      </c>
      <c r="BL301" s="14" t="s">
        <v>84</v>
      </c>
      <c r="BM301" s="184" t="s">
        <v>1964</v>
      </c>
    </row>
    <row r="302" spans="1:65" s="2" customFormat="1" ht="24.2" customHeight="1">
      <c r="A302" s="31"/>
      <c r="B302" s="32"/>
      <c r="C302" s="172" t="s">
        <v>617</v>
      </c>
      <c r="D302" s="172" t="s">
        <v>163</v>
      </c>
      <c r="E302" s="173" t="s">
        <v>1965</v>
      </c>
      <c r="F302" s="174" t="s">
        <v>1966</v>
      </c>
      <c r="G302" s="175" t="s">
        <v>166</v>
      </c>
      <c r="H302" s="176">
        <v>1</v>
      </c>
      <c r="I302" s="177"/>
      <c r="J302" s="178">
        <f t="shared" si="20"/>
        <v>0</v>
      </c>
      <c r="K302" s="174" t="s">
        <v>167</v>
      </c>
      <c r="L302" s="179"/>
      <c r="M302" s="180" t="s">
        <v>1</v>
      </c>
      <c r="N302" s="181" t="s">
        <v>42</v>
      </c>
      <c r="O302" s="68"/>
      <c r="P302" s="182">
        <f t="shared" si="21"/>
        <v>0</v>
      </c>
      <c r="Q302" s="182">
        <v>0</v>
      </c>
      <c r="R302" s="182">
        <f t="shared" si="22"/>
        <v>0</v>
      </c>
      <c r="S302" s="182">
        <v>0</v>
      </c>
      <c r="T302" s="183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4" t="s">
        <v>86</v>
      </c>
      <c r="AT302" s="184" t="s">
        <v>163</v>
      </c>
      <c r="AU302" s="184" t="s">
        <v>77</v>
      </c>
      <c r="AY302" s="14" t="s">
        <v>168</v>
      </c>
      <c r="BE302" s="185">
        <f t="shared" si="24"/>
        <v>0</v>
      </c>
      <c r="BF302" s="185">
        <f t="shared" si="25"/>
        <v>0</v>
      </c>
      <c r="BG302" s="185">
        <f t="shared" si="26"/>
        <v>0</v>
      </c>
      <c r="BH302" s="185">
        <f t="shared" si="27"/>
        <v>0</v>
      </c>
      <c r="BI302" s="185">
        <f t="shared" si="28"/>
        <v>0</v>
      </c>
      <c r="BJ302" s="14" t="s">
        <v>84</v>
      </c>
      <c r="BK302" s="185">
        <f t="shared" si="29"/>
        <v>0</v>
      </c>
      <c r="BL302" s="14" t="s">
        <v>84</v>
      </c>
      <c r="BM302" s="184" t="s">
        <v>1967</v>
      </c>
    </row>
    <row r="303" spans="1:65" s="2" customFormat="1" ht="24.2" customHeight="1">
      <c r="A303" s="31"/>
      <c r="B303" s="32"/>
      <c r="C303" s="186" t="s">
        <v>621</v>
      </c>
      <c r="D303" s="186" t="s">
        <v>597</v>
      </c>
      <c r="E303" s="187" t="s">
        <v>1968</v>
      </c>
      <c r="F303" s="188" t="s">
        <v>1969</v>
      </c>
      <c r="G303" s="189" t="s">
        <v>166</v>
      </c>
      <c r="H303" s="190">
        <v>1</v>
      </c>
      <c r="I303" s="191"/>
      <c r="J303" s="192">
        <f t="shared" si="20"/>
        <v>0</v>
      </c>
      <c r="K303" s="188" t="s">
        <v>167</v>
      </c>
      <c r="L303" s="36"/>
      <c r="M303" s="193" t="s">
        <v>1</v>
      </c>
      <c r="N303" s="194" t="s">
        <v>42</v>
      </c>
      <c r="O303" s="68"/>
      <c r="P303" s="182">
        <f t="shared" si="21"/>
        <v>0</v>
      </c>
      <c r="Q303" s="182">
        <v>0</v>
      </c>
      <c r="R303" s="182">
        <f t="shared" si="22"/>
        <v>0</v>
      </c>
      <c r="S303" s="182">
        <v>0</v>
      </c>
      <c r="T303" s="183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4" t="s">
        <v>84</v>
      </c>
      <c r="AT303" s="184" t="s">
        <v>597</v>
      </c>
      <c r="AU303" s="184" t="s">
        <v>77</v>
      </c>
      <c r="AY303" s="14" t="s">
        <v>168</v>
      </c>
      <c r="BE303" s="185">
        <f t="shared" si="24"/>
        <v>0</v>
      </c>
      <c r="BF303" s="185">
        <f t="shared" si="25"/>
        <v>0</v>
      </c>
      <c r="BG303" s="185">
        <f t="shared" si="26"/>
        <v>0</v>
      </c>
      <c r="BH303" s="185">
        <f t="shared" si="27"/>
        <v>0</v>
      </c>
      <c r="BI303" s="185">
        <f t="shared" si="28"/>
        <v>0</v>
      </c>
      <c r="BJ303" s="14" t="s">
        <v>84</v>
      </c>
      <c r="BK303" s="185">
        <f t="shared" si="29"/>
        <v>0</v>
      </c>
      <c r="BL303" s="14" t="s">
        <v>84</v>
      </c>
      <c r="BM303" s="184" t="s">
        <v>1970</v>
      </c>
    </row>
    <row r="304" spans="1:65" s="2" customFormat="1" ht="24.2" customHeight="1">
      <c r="A304" s="31"/>
      <c r="B304" s="32"/>
      <c r="C304" s="186" t="s">
        <v>625</v>
      </c>
      <c r="D304" s="186" t="s">
        <v>597</v>
      </c>
      <c r="E304" s="187" t="s">
        <v>1971</v>
      </c>
      <c r="F304" s="188" t="s">
        <v>1972</v>
      </c>
      <c r="G304" s="189" t="s">
        <v>166</v>
      </c>
      <c r="H304" s="190">
        <v>39</v>
      </c>
      <c r="I304" s="191"/>
      <c r="J304" s="192">
        <f t="shared" si="20"/>
        <v>0</v>
      </c>
      <c r="K304" s="188" t="s">
        <v>167</v>
      </c>
      <c r="L304" s="36"/>
      <c r="M304" s="193" t="s">
        <v>1</v>
      </c>
      <c r="N304" s="194" t="s">
        <v>42</v>
      </c>
      <c r="O304" s="68"/>
      <c r="P304" s="182">
        <f t="shared" si="21"/>
        <v>0</v>
      </c>
      <c r="Q304" s="182">
        <v>0</v>
      </c>
      <c r="R304" s="182">
        <f t="shared" si="22"/>
        <v>0</v>
      </c>
      <c r="S304" s="182">
        <v>0</v>
      </c>
      <c r="T304" s="183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84" t="s">
        <v>84</v>
      </c>
      <c r="AT304" s="184" t="s">
        <v>597</v>
      </c>
      <c r="AU304" s="184" t="s">
        <v>77</v>
      </c>
      <c r="AY304" s="14" t="s">
        <v>168</v>
      </c>
      <c r="BE304" s="185">
        <f t="shared" si="24"/>
        <v>0</v>
      </c>
      <c r="BF304" s="185">
        <f t="shared" si="25"/>
        <v>0</v>
      </c>
      <c r="BG304" s="185">
        <f t="shared" si="26"/>
        <v>0</v>
      </c>
      <c r="BH304" s="185">
        <f t="shared" si="27"/>
        <v>0</v>
      </c>
      <c r="BI304" s="185">
        <f t="shared" si="28"/>
        <v>0</v>
      </c>
      <c r="BJ304" s="14" t="s">
        <v>84</v>
      </c>
      <c r="BK304" s="185">
        <f t="shared" si="29"/>
        <v>0</v>
      </c>
      <c r="BL304" s="14" t="s">
        <v>84</v>
      </c>
      <c r="BM304" s="184" t="s">
        <v>1973</v>
      </c>
    </row>
    <row r="305" spans="1:65" s="2" customFormat="1" ht="24.2" customHeight="1">
      <c r="A305" s="31"/>
      <c r="B305" s="32"/>
      <c r="C305" s="186" t="s">
        <v>213</v>
      </c>
      <c r="D305" s="186" t="s">
        <v>597</v>
      </c>
      <c r="E305" s="187" t="s">
        <v>1974</v>
      </c>
      <c r="F305" s="188" t="s">
        <v>1975</v>
      </c>
      <c r="G305" s="189" t="s">
        <v>166</v>
      </c>
      <c r="H305" s="190">
        <v>1</v>
      </c>
      <c r="I305" s="191"/>
      <c r="J305" s="192">
        <f t="shared" si="20"/>
        <v>0</v>
      </c>
      <c r="K305" s="188" t="s">
        <v>167</v>
      </c>
      <c r="L305" s="36"/>
      <c r="M305" s="193" t="s">
        <v>1</v>
      </c>
      <c r="N305" s="194" t="s">
        <v>42</v>
      </c>
      <c r="O305" s="68"/>
      <c r="P305" s="182">
        <f t="shared" si="21"/>
        <v>0</v>
      </c>
      <c r="Q305" s="182">
        <v>0</v>
      </c>
      <c r="R305" s="182">
        <f t="shared" si="22"/>
        <v>0</v>
      </c>
      <c r="S305" s="182">
        <v>0</v>
      </c>
      <c r="T305" s="183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4" t="s">
        <v>84</v>
      </c>
      <c r="AT305" s="184" t="s">
        <v>597</v>
      </c>
      <c r="AU305" s="184" t="s">
        <v>77</v>
      </c>
      <c r="AY305" s="14" t="s">
        <v>168</v>
      </c>
      <c r="BE305" s="185">
        <f t="shared" si="24"/>
        <v>0</v>
      </c>
      <c r="BF305" s="185">
        <f t="shared" si="25"/>
        <v>0</v>
      </c>
      <c r="BG305" s="185">
        <f t="shared" si="26"/>
        <v>0</v>
      </c>
      <c r="BH305" s="185">
        <f t="shared" si="27"/>
        <v>0</v>
      </c>
      <c r="BI305" s="185">
        <f t="shared" si="28"/>
        <v>0</v>
      </c>
      <c r="BJ305" s="14" t="s">
        <v>84</v>
      </c>
      <c r="BK305" s="185">
        <f t="shared" si="29"/>
        <v>0</v>
      </c>
      <c r="BL305" s="14" t="s">
        <v>84</v>
      </c>
      <c r="BM305" s="184" t="s">
        <v>1976</v>
      </c>
    </row>
    <row r="306" spans="1:65" s="2" customFormat="1" ht="24.2" customHeight="1">
      <c r="A306" s="31"/>
      <c r="B306" s="32"/>
      <c r="C306" s="186" t="s">
        <v>632</v>
      </c>
      <c r="D306" s="186" t="s">
        <v>597</v>
      </c>
      <c r="E306" s="187" t="s">
        <v>1977</v>
      </c>
      <c r="F306" s="188" t="s">
        <v>1978</v>
      </c>
      <c r="G306" s="189" t="s">
        <v>166</v>
      </c>
      <c r="H306" s="190">
        <v>1</v>
      </c>
      <c r="I306" s="191"/>
      <c r="J306" s="192">
        <f t="shared" si="20"/>
        <v>0</v>
      </c>
      <c r="K306" s="188" t="s">
        <v>167</v>
      </c>
      <c r="L306" s="36"/>
      <c r="M306" s="193" t="s">
        <v>1</v>
      </c>
      <c r="N306" s="194" t="s">
        <v>42</v>
      </c>
      <c r="O306" s="68"/>
      <c r="P306" s="182">
        <f t="shared" si="21"/>
        <v>0</v>
      </c>
      <c r="Q306" s="182">
        <v>0</v>
      </c>
      <c r="R306" s="182">
        <f t="shared" si="22"/>
        <v>0</v>
      </c>
      <c r="S306" s="182">
        <v>0</v>
      </c>
      <c r="T306" s="183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4" t="s">
        <v>84</v>
      </c>
      <c r="AT306" s="184" t="s">
        <v>597</v>
      </c>
      <c r="AU306" s="184" t="s">
        <v>77</v>
      </c>
      <c r="AY306" s="14" t="s">
        <v>168</v>
      </c>
      <c r="BE306" s="185">
        <f t="shared" si="24"/>
        <v>0</v>
      </c>
      <c r="BF306" s="185">
        <f t="shared" si="25"/>
        <v>0</v>
      </c>
      <c r="BG306" s="185">
        <f t="shared" si="26"/>
        <v>0</v>
      </c>
      <c r="BH306" s="185">
        <f t="shared" si="27"/>
        <v>0</v>
      </c>
      <c r="BI306" s="185">
        <f t="shared" si="28"/>
        <v>0</v>
      </c>
      <c r="BJ306" s="14" t="s">
        <v>84</v>
      </c>
      <c r="BK306" s="185">
        <f t="shared" si="29"/>
        <v>0</v>
      </c>
      <c r="BL306" s="14" t="s">
        <v>84</v>
      </c>
      <c r="BM306" s="184" t="s">
        <v>1979</v>
      </c>
    </row>
    <row r="307" spans="1:65" s="2" customFormat="1" ht="24.2" customHeight="1">
      <c r="A307" s="31"/>
      <c r="B307" s="32"/>
      <c r="C307" s="186" t="s">
        <v>636</v>
      </c>
      <c r="D307" s="186" t="s">
        <v>597</v>
      </c>
      <c r="E307" s="187" t="s">
        <v>1980</v>
      </c>
      <c r="F307" s="188" t="s">
        <v>1981</v>
      </c>
      <c r="G307" s="189" t="s">
        <v>166</v>
      </c>
      <c r="H307" s="190">
        <v>1</v>
      </c>
      <c r="I307" s="191"/>
      <c r="J307" s="192">
        <f t="shared" si="20"/>
        <v>0</v>
      </c>
      <c r="K307" s="188" t="s">
        <v>167</v>
      </c>
      <c r="L307" s="36"/>
      <c r="M307" s="193" t="s">
        <v>1</v>
      </c>
      <c r="N307" s="194" t="s">
        <v>42</v>
      </c>
      <c r="O307" s="68"/>
      <c r="P307" s="182">
        <f t="shared" si="21"/>
        <v>0</v>
      </c>
      <c r="Q307" s="182">
        <v>0</v>
      </c>
      <c r="R307" s="182">
        <f t="shared" si="22"/>
        <v>0</v>
      </c>
      <c r="S307" s="182">
        <v>0</v>
      </c>
      <c r="T307" s="183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4" t="s">
        <v>84</v>
      </c>
      <c r="AT307" s="184" t="s">
        <v>597</v>
      </c>
      <c r="AU307" s="184" t="s">
        <v>77</v>
      </c>
      <c r="AY307" s="14" t="s">
        <v>168</v>
      </c>
      <c r="BE307" s="185">
        <f t="shared" si="24"/>
        <v>0</v>
      </c>
      <c r="BF307" s="185">
        <f t="shared" si="25"/>
        <v>0</v>
      </c>
      <c r="BG307" s="185">
        <f t="shared" si="26"/>
        <v>0</v>
      </c>
      <c r="BH307" s="185">
        <f t="shared" si="27"/>
        <v>0</v>
      </c>
      <c r="BI307" s="185">
        <f t="shared" si="28"/>
        <v>0</v>
      </c>
      <c r="BJ307" s="14" t="s">
        <v>84</v>
      </c>
      <c r="BK307" s="185">
        <f t="shared" si="29"/>
        <v>0</v>
      </c>
      <c r="BL307" s="14" t="s">
        <v>84</v>
      </c>
      <c r="BM307" s="184" t="s">
        <v>1982</v>
      </c>
    </row>
    <row r="308" spans="1:65" s="2" customFormat="1" ht="24.2" customHeight="1">
      <c r="A308" s="31"/>
      <c r="B308" s="32"/>
      <c r="C308" s="186" t="s">
        <v>640</v>
      </c>
      <c r="D308" s="186" t="s">
        <v>597</v>
      </c>
      <c r="E308" s="187" t="s">
        <v>1983</v>
      </c>
      <c r="F308" s="188" t="s">
        <v>1984</v>
      </c>
      <c r="G308" s="189" t="s">
        <v>166</v>
      </c>
      <c r="H308" s="190">
        <v>1</v>
      </c>
      <c r="I308" s="191"/>
      <c r="J308" s="192">
        <f t="shared" si="20"/>
        <v>0</v>
      </c>
      <c r="K308" s="188" t="s">
        <v>167</v>
      </c>
      <c r="L308" s="36"/>
      <c r="M308" s="193" t="s">
        <v>1</v>
      </c>
      <c r="N308" s="194" t="s">
        <v>42</v>
      </c>
      <c r="O308" s="68"/>
      <c r="P308" s="182">
        <f t="shared" si="21"/>
        <v>0</v>
      </c>
      <c r="Q308" s="182">
        <v>0</v>
      </c>
      <c r="R308" s="182">
        <f t="shared" si="22"/>
        <v>0</v>
      </c>
      <c r="S308" s="182">
        <v>0</v>
      </c>
      <c r="T308" s="183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4" t="s">
        <v>84</v>
      </c>
      <c r="AT308" s="184" t="s">
        <v>597</v>
      </c>
      <c r="AU308" s="184" t="s">
        <v>77</v>
      </c>
      <c r="AY308" s="14" t="s">
        <v>168</v>
      </c>
      <c r="BE308" s="185">
        <f t="shared" si="24"/>
        <v>0</v>
      </c>
      <c r="BF308" s="185">
        <f t="shared" si="25"/>
        <v>0</v>
      </c>
      <c r="BG308" s="185">
        <f t="shared" si="26"/>
        <v>0</v>
      </c>
      <c r="BH308" s="185">
        <f t="shared" si="27"/>
        <v>0</v>
      </c>
      <c r="BI308" s="185">
        <f t="shared" si="28"/>
        <v>0</v>
      </c>
      <c r="BJ308" s="14" t="s">
        <v>84</v>
      </c>
      <c r="BK308" s="185">
        <f t="shared" si="29"/>
        <v>0</v>
      </c>
      <c r="BL308" s="14" t="s">
        <v>84</v>
      </c>
      <c r="BM308" s="184" t="s">
        <v>1985</v>
      </c>
    </row>
    <row r="309" spans="1:65" s="2" customFormat="1" ht="24.2" customHeight="1">
      <c r="A309" s="31"/>
      <c r="B309" s="32"/>
      <c r="C309" s="172" t="s">
        <v>644</v>
      </c>
      <c r="D309" s="172" t="s">
        <v>163</v>
      </c>
      <c r="E309" s="173" t="s">
        <v>1986</v>
      </c>
      <c r="F309" s="174" t="s">
        <v>1987</v>
      </c>
      <c r="G309" s="175" t="s">
        <v>166</v>
      </c>
      <c r="H309" s="176">
        <v>7</v>
      </c>
      <c r="I309" s="177"/>
      <c r="J309" s="178">
        <f t="shared" si="20"/>
        <v>0</v>
      </c>
      <c r="K309" s="174" t="s">
        <v>167</v>
      </c>
      <c r="L309" s="179"/>
      <c r="M309" s="180" t="s">
        <v>1</v>
      </c>
      <c r="N309" s="181" t="s">
        <v>42</v>
      </c>
      <c r="O309" s="68"/>
      <c r="P309" s="182">
        <f t="shared" si="21"/>
        <v>0</v>
      </c>
      <c r="Q309" s="182">
        <v>0</v>
      </c>
      <c r="R309" s="182">
        <f t="shared" si="22"/>
        <v>0</v>
      </c>
      <c r="S309" s="182">
        <v>0</v>
      </c>
      <c r="T309" s="183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4" t="s">
        <v>213</v>
      </c>
      <c r="AT309" s="184" t="s">
        <v>163</v>
      </c>
      <c r="AU309" s="184" t="s">
        <v>77</v>
      </c>
      <c r="AY309" s="14" t="s">
        <v>168</v>
      </c>
      <c r="BE309" s="185">
        <f t="shared" si="24"/>
        <v>0</v>
      </c>
      <c r="BF309" s="185">
        <f t="shared" si="25"/>
        <v>0</v>
      </c>
      <c r="BG309" s="185">
        <f t="shared" si="26"/>
        <v>0</v>
      </c>
      <c r="BH309" s="185">
        <f t="shared" si="27"/>
        <v>0</v>
      </c>
      <c r="BI309" s="185">
        <f t="shared" si="28"/>
        <v>0</v>
      </c>
      <c r="BJ309" s="14" t="s">
        <v>84</v>
      </c>
      <c r="BK309" s="185">
        <f t="shared" si="29"/>
        <v>0</v>
      </c>
      <c r="BL309" s="14" t="s">
        <v>213</v>
      </c>
      <c r="BM309" s="184" t="s">
        <v>1988</v>
      </c>
    </row>
    <row r="310" spans="1:65" s="2" customFormat="1" ht="24.2" customHeight="1">
      <c r="A310" s="31"/>
      <c r="B310" s="32"/>
      <c r="C310" s="172" t="s">
        <v>1007</v>
      </c>
      <c r="D310" s="172" t="s">
        <v>163</v>
      </c>
      <c r="E310" s="173" t="s">
        <v>1989</v>
      </c>
      <c r="F310" s="174" t="s">
        <v>1990</v>
      </c>
      <c r="G310" s="175" t="s">
        <v>166</v>
      </c>
      <c r="H310" s="176">
        <v>7</v>
      </c>
      <c r="I310" s="177"/>
      <c r="J310" s="178">
        <f t="shared" ref="J310:J345" si="30">ROUND(I310*H310,2)</f>
        <v>0</v>
      </c>
      <c r="K310" s="174" t="s">
        <v>167</v>
      </c>
      <c r="L310" s="179"/>
      <c r="M310" s="180" t="s">
        <v>1</v>
      </c>
      <c r="N310" s="181" t="s">
        <v>42</v>
      </c>
      <c r="O310" s="68"/>
      <c r="P310" s="182">
        <f t="shared" ref="P310:P345" si="31">O310*H310</f>
        <v>0</v>
      </c>
      <c r="Q310" s="182">
        <v>0</v>
      </c>
      <c r="R310" s="182">
        <f t="shared" ref="R310:R345" si="32">Q310*H310</f>
        <v>0</v>
      </c>
      <c r="S310" s="182">
        <v>0</v>
      </c>
      <c r="T310" s="183">
        <f t="shared" ref="T310:T345" si="33"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4" t="s">
        <v>213</v>
      </c>
      <c r="AT310" s="184" t="s">
        <v>163</v>
      </c>
      <c r="AU310" s="184" t="s">
        <v>77</v>
      </c>
      <c r="AY310" s="14" t="s">
        <v>168</v>
      </c>
      <c r="BE310" s="185">
        <f t="shared" ref="BE310:BE345" si="34">IF(N310="základní",J310,0)</f>
        <v>0</v>
      </c>
      <c r="BF310" s="185">
        <f t="shared" ref="BF310:BF345" si="35">IF(N310="snížená",J310,0)</f>
        <v>0</v>
      </c>
      <c r="BG310" s="185">
        <f t="shared" ref="BG310:BG345" si="36">IF(N310="zákl. přenesená",J310,0)</f>
        <v>0</v>
      </c>
      <c r="BH310" s="185">
        <f t="shared" ref="BH310:BH345" si="37">IF(N310="sníž. přenesená",J310,0)</f>
        <v>0</v>
      </c>
      <c r="BI310" s="185">
        <f t="shared" ref="BI310:BI345" si="38">IF(N310="nulová",J310,0)</f>
        <v>0</v>
      </c>
      <c r="BJ310" s="14" t="s">
        <v>84</v>
      </c>
      <c r="BK310" s="185">
        <f t="shared" ref="BK310:BK345" si="39">ROUND(I310*H310,2)</f>
        <v>0</v>
      </c>
      <c r="BL310" s="14" t="s">
        <v>213</v>
      </c>
      <c r="BM310" s="184" t="s">
        <v>1991</v>
      </c>
    </row>
    <row r="311" spans="1:65" s="2" customFormat="1" ht="24.2" customHeight="1">
      <c r="A311" s="31"/>
      <c r="B311" s="32"/>
      <c r="C311" s="186" t="s">
        <v>648</v>
      </c>
      <c r="D311" s="186" t="s">
        <v>597</v>
      </c>
      <c r="E311" s="187" t="s">
        <v>1992</v>
      </c>
      <c r="F311" s="188" t="s">
        <v>1993</v>
      </c>
      <c r="G311" s="189" t="s">
        <v>166</v>
      </c>
      <c r="H311" s="190">
        <v>7</v>
      </c>
      <c r="I311" s="191"/>
      <c r="J311" s="192">
        <f t="shared" si="30"/>
        <v>0</v>
      </c>
      <c r="K311" s="188" t="s">
        <v>167</v>
      </c>
      <c r="L311" s="36"/>
      <c r="M311" s="193" t="s">
        <v>1</v>
      </c>
      <c r="N311" s="194" t="s">
        <v>42</v>
      </c>
      <c r="O311" s="68"/>
      <c r="P311" s="182">
        <f t="shared" si="31"/>
        <v>0</v>
      </c>
      <c r="Q311" s="182">
        <v>0</v>
      </c>
      <c r="R311" s="182">
        <f t="shared" si="32"/>
        <v>0</v>
      </c>
      <c r="S311" s="182">
        <v>0</v>
      </c>
      <c r="T311" s="183">
        <f t="shared" si="3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84" t="s">
        <v>84</v>
      </c>
      <c r="AT311" s="184" t="s">
        <v>597</v>
      </c>
      <c r="AU311" s="184" t="s">
        <v>77</v>
      </c>
      <c r="AY311" s="14" t="s">
        <v>168</v>
      </c>
      <c r="BE311" s="185">
        <f t="shared" si="34"/>
        <v>0</v>
      </c>
      <c r="BF311" s="185">
        <f t="shared" si="35"/>
        <v>0</v>
      </c>
      <c r="BG311" s="185">
        <f t="shared" si="36"/>
        <v>0</v>
      </c>
      <c r="BH311" s="185">
        <f t="shared" si="37"/>
        <v>0</v>
      </c>
      <c r="BI311" s="185">
        <f t="shared" si="38"/>
        <v>0</v>
      </c>
      <c r="BJ311" s="14" t="s">
        <v>84</v>
      </c>
      <c r="BK311" s="185">
        <f t="shared" si="39"/>
        <v>0</v>
      </c>
      <c r="BL311" s="14" t="s">
        <v>84</v>
      </c>
      <c r="BM311" s="184" t="s">
        <v>1994</v>
      </c>
    </row>
    <row r="312" spans="1:65" s="2" customFormat="1" ht="24.2" customHeight="1">
      <c r="A312" s="31"/>
      <c r="B312" s="32"/>
      <c r="C312" s="172" t="s">
        <v>652</v>
      </c>
      <c r="D312" s="172" t="s">
        <v>163</v>
      </c>
      <c r="E312" s="173" t="s">
        <v>1995</v>
      </c>
      <c r="F312" s="174" t="s">
        <v>1996</v>
      </c>
      <c r="G312" s="175" t="s">
        <v>166</v>
      </c>
      <c r="H312" s="176">
        <v>6</v>
      </c>
      <c r="I312" s="177"/>
      <c r="J312" s="178">
        <f t="shared" si="30"/>
        <v>0</v>
      </c>
      <c r="K312" s="174" t="s">
        <v>167</v>
      </c>
      <c r="L312" s="179"/>
      <c r="M312" s="180" t="s">
        <v>1</v>
      </c>
      <c r="N312" s="181" t="s">
        <v>42</v>
      </c>
      <c r="O312" s="68"/>
      <c r="P312" s="182">
        <f t="shared" si="31"/>
        <v>0</v>
      </c>
      <c r="Q312" s="182">
        <v>0</v>
      </c>
      <c r="R312" s="182">
        <f t="shared" si="32"/>
        <v>0</v>
      </c>
      <c r="S312" s="182">
        <v>0</v>
      </c>
      <c r="T312" s="183">
        <f t="shared" si="3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4" t="s">
        <v>213</v>
      </c>
      <c r="AT312" s="184" t="s">
        <v>163</v>
      </c>
      <c r="AU312" s="184" t="s">
        <v>77</v>
      </c>
      <c r="AY312" s="14" t="s">
        <v>168</v>
      </c>
      <c r="BE312" s="185">
        <f t="shared" si="34"/>
        <v>0</v>
      </c>
      <c r="BF312" s="185">
        <f t="shared" si="35"/>
        <v>0</v>
      </c>
      <c r="BG312" s="185">
        <f t="shared" si="36"/>
        <v>0</v>
      </c>
      <c r="BH312" s="185">
        <f t="shared" si="37"/>
        <v>0</v>
      </c>
      <c r="BI312" s="185">
        <f t="shared" si="38"/>
        <v>0</v>
      </c>
      <c r="BJ312" s="14" t="s">
        <v>84</v>
      </c>
      <c r="BK312" s="185">
        <f t="shared" si="39"/>
        <v>0</v>
      </c>
      <c r="BL312" s="14" t="s">
        <v>213</v>
      </c>
      <c r="BM312" s="184" t="s">
        <v>1997</v>
      </c>
    </row>
    <row r="313" spans="1:65" s="2" customFormat="1" ht="24.2" customHeight="1">
      <c r="A313" s="31"/>
      <c r="B313" s="32"/>
      <c r="C313" s="172" t="s">
        <v>656</v>
      </c>
      <c r="D313" s="172" t="s">
        <v>163</v>
      </c>
      <c r="E313" s="173" t="s">
        <v>1998</v>
      </c>
      <c r="F313" s="174" t="s">
        <v>1999</v>
      </c>
      <c r="G313" s="175" t="s">
        <v>166</v>
      </c>
      <c r="H313" s="176">
        <v>2</v>
      </c>
      <c r="I313" s="177"/>
      <c r="J313" s="178">
        <f t="shared" si="30"/>
        <v>0</v>
      </c>
      <c r="K313" s="174" t="s">
        <v>167</v>
      </c>
      <c r="L313" s="179"/>
      <c r="M313" s="180" t="s">
        <v>1</v>
      </c>
      <c r="N313" s="181" t="s">
        <v>42</v>
      </c>
      <c r="O313" s="68"/>
      <c r="P313" s="182">
        <f t="shared" si="31"/>
        <v>0</v>
      </c>
      <c r="Q313" s="182">
        <v>0</v>
      </c>
      <c r="R313" s="182">
        <f t="shared" si="32"/>
        <v>0</v>
      </c>
      <c r="S313" s="182">
        <v>0</v>
      </c>
      <c r="T313" s="183">
        <f t="shared" si="3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84" t="s">
        <v>213</v>
      </c>
      <c r="AT313" s="184" t="s">
        <v>163</v>
      </c>
      <c r="AU313" s="184" t="s">
        <v>77</v>
      </c>
      <c r="AY313" s="14" t="s">
        <v>168</v>
      </c>
      <c r="BE313" s="185">
        <f t="shared" si="34"/>
        <v>0</v>
      </c>
      <c r="BF313" s="185">
        <f t="shared" si="35"/>
        <v>0</v>
      </c>
      <c r="BG313" s="185">
        <f t="shared" si="36"/>
        <v>0</v>
      </c>
      <c r="BH313" s="185">
        <f t="shared" si="37"/>
        <v>0</v>
      </c>
      <c r="BI313" s="185">
        <f t="shared" si="38"/>
        <v>0</v>
      </c>
      <c r="BJ313" s="14" t="s">
        <v>84</v>
      </c>
      <c r="BK313" s="185">
        <f t="shared" si="39"/>
        <v>0</v>
      </c>
      <c r="BL313" s="14" t="s">
        <v>213</v>
      </c>
      <c r="BM313" s="184" t="s">
        <v>2000</v>
      </c>
    </row>
    <row r="314" spans="1:65" s="2" customFormat="1" ht="37.9" customHeight="1">
      <c r="A314" s="31"/>
      <c r="B314" s="32"/>
      <c r="C314" s="172" t="s">
        <v>660</v>
      </c>
      <c r="D314" s="172" t="s">
        <v>163</v>
      </c>
      <c r="E314" s="173" t="s">
        <v>2001</v>
      </c>
      <c r="F314" s="174" t="s">
        <v>2002</v>
      </c>
      <c r="G314" s="175" t="s">
        <v>166</v>
      </c>
      <c r="H314" s="176">
        <v>2</v>
      </c>
      <c r="I314" s="177"/>
      <c r="J314" s="178">
        <f t="shared" si="30"/>
        <v>0</v>
      </c>
      <c r="K314" s="174" t="s">
        <v>167</v>
      </c>
      <c r="L314" s="179"/>
      <c r="M314" s="180" t="s">
        <v>1</v>
      </c>
      <c r="N314" s="181" t="s">
        <v>42</v>
      </c>
      <c r="O314" s="68"/>
      <c r="P314" s="182">
        <f t="shared" si="31"/>
        <v>0</v>
      </c>
      <c r="Q314" s="182">
        <v>0</v>
      </c>
      <c r="R314" s="182">
        <f t="shared" si="32"/>
        <v>0</v>
      </c>
      <c r="S314" s="182">
        <v>0</v>
      </c>
      <c r="T314" s="183">
        <f t="shared" si="3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84" t="s">
        <v>213</v>
      </c>
      <c r="AT314" s="184" t="s">
        <v>163</v>
      </c>
      <c r="AU314" s="184" t="s">
        <v>77</v>
      </c>
      <c r="AY314" s="14" t="s">
        <v>168</v>
      </c>
      <c r="BE314" s="185">
        <f t="shared" si="34"/>
        <v>0</v>
      </c>
      <c r="BF314" s="185">
        <f t="shared" si="35"/>
        <v>0</v>
      </c>
      <c r="BG314" s="185">
        <f t="shared" si="36"/>
        <v>0</v>
      </c>
      <c r="BH314" s="185">
        <f t="shared" si="37"/>
        <v>0</v>
      </c>
      <c r="BI314" s="185">
        <f t="shared" si="38"/>
        <v>0</v>
      </c>
      <c r="BJ314" s="14" t="s">
        <v>84</v>
      </c>
      <c r="BK314" s="185">
        <f t="shared" si="39"/>
        <v>0</v>
      </c>
      <c r="BL314" s="14" t="s">
        <v>213</v>
      </c>
      <c r="BM314" s="184" t="s">
        <v>2003</v>
      </c>
    </row>
    <row r="315" spans="1:65" s="2" customFormat="1" ht="24.2" customHeight="1">
      <c r="A315" s="31"/>
      <c r="B315" s="32"/>
      <c r="C315" s="186" t="s">
        <v>664</v>
      </c>
      <c r="D315" s="186" t="s">
        <v>597</v>
      </c>
      <c r="E315" s="187" t="s">
        <v>2004</v>
      </c>
      <c r="F315" s="188" t="s">
        <v>2005</v>
      </c>
      <c r="G315" s="189" t="s">
        <v>166</v>
      </c>
      <c r="H315" s="190">
        <v>6</v>
      </c>
      <c r="I315" s="191"/>
      <c r="J315" s="192">
        <f t="shared" si="30"/>
        <v>0</v>
      </c>
      <c r="K315" s="188" t="s">
        <v>167</v>
      </c>
      <c r="L315" s="36"/>
      <c r="M315" s="193" t="s">
        <v>1</v>
      </c>
      <c r="N315" s="194" t="s">
        <v>42</v>
      </c>
      <c r="O315" s="68"/>
      <c r="P315" s="182">
        <f t="shared" si="31"/>
        <v>0</v>
      </c>
      <c r="Q315" s="182">
        <v>0</v>
      </c>
      <c r="R315" s="182">
        <f t="shared" si="32"/>
        <v>0</v>
      </c>
      <c r="S315" s="182">
        <v>0</v>
      </c>
      <c r="T315" s="183">
        <f t="shared" si="3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84" t="s">
        <v>84</v>
      </c>
      <c r="AT315" s="184" t="s">
        <v>597</v>
      </c>
      <c r="AU315" s="184" t="s">
        <v>77</v>
      </c>
      <c r="AY315" s="14" t="s">
        <v>168</v>
      </c>
      <c r="BE315" s="185">
        <f t="shared" si="34"/>
        <v>0</v>
      </c>
      <c r="BF315" s="185">
        <f t="shared" si="35"/>
        <v>0</v>
      </c>
      <c r="BG315" s="185">
        <f t="shared" si="36"/>
        <v>0</v>
      </c>
      <c r="BH315" s="185">
        <f t="shared" si="37"/>
        <v>0</v>
      </c>
      <c r="BI315" s="185">
        <f t="shared" si="38"/>
        <v>0</v>
      </c>
      <c r="BJ315" s="14" t="s">
        <v>84</v>
      </c>
      <c r="BK315" s="185">
        <f t="shared" si="39"/>
        <v>0</v>
      </c>
      <c r="BL315" s="14" t="s">
        <v>84</v>
      </c>
      <c r="BM315" s="184" t="s">
        <v>2006</v>
      </c>
    </row>
    <row r="316" spans="1:65" s="2" customFormat="1" ht="24.2" customHeight="1">
      <c r="A316" s="31"/>
      <c r="B316" s="32"/>
      <c r="C316" s="186" t="s">
        <v>668</v>
      </c>
      <c r="D316" s="186" t="s">
        <v>597</v>
      </c>
      <c r="E316" s="187" t="s">
        <v>2007</v>
      </c>
      <c r="F316" s="188" t="s">
        <v>2008</v>
      </c>
      <c r="G316" s="189" t="s">
        <v>166</v>
      </c>
      <c r="H316" s="190">
        <v>2</v>
      </c>
      <c r="I316" s="191"/>
      <c r="J316" s="192">
        <f t="shared" si="30"/>
        <v>0</v>
      </c>
      <c r="K316" s="188" t="s">
        <v>167</v>
      </c>
      <c r="L316" s="36"/>
      <c r="M316" s="193" t="s">
        <v>1</v>
      </c>
      <c r="N316" s="194" t="s">
        <v>42</v>
      </c>
      <c r="O316" s="68"/>
      <c r="P316" s="182">
        <f t="shared" si="31"/>
        <v>0</v>
      </c>
      <c r="Q316" s="182">
        <v>0</v>
      </c>
      <c r="R316" s="182">
        <f t="shared" si="32"/>
        <v>0</v>
      </c>
      <c r="S316" s="182">
        <v>0</v>
      </c>
      <c r="T316" s="183">
        <f t="shared" si="3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84" t="s">
        <v>84</v>
      </c>
      <c r="AT316" s="184" t="s">
        <v>597</v>
      </c>
      <c r="AU316" s="184" t="s">
        <v>77</v>
      </c>
      <c r="AY316" s="14" t="s">
        <v>168</v>
      </c>
      <c r="BE316" s="185">
        <f t="shared" si="34"/>
        <v>0</v>
      </c>
      <c r="BF316" s="185">
        <f t="shared" si="35"/>
        <v>0</v>
      </c>
      <c r="BG316" s="185">
        <f t="shared" si="36"/>
        <v>0</v>
      </c>
      <c r="BH316" s="185">
        <f t="shared" si="37"/>
        <v>0</v>
      </c>
      <c r="BI316" s="185">
        <f t="shared" si="38"/>
        <v>0</v>
      </c>
      <c r="BJ316" s="14" t="s">
        <v>84</v>
      </c>
      <c r="BK316" s="185">
        <f t="shared" si="39"/>
        <v>0</v>
      </c>
      <c r="BL316" s="14" t="s">
        <v>84</v>
      </c>
      <c r="BM316" s="184" t="s">
        <v>2009</v>
      </c>
    </row>
    <row r="317" spans="1:65" s="2" customFormat="1" ht="24.2" customHeight="1">
      <c r="A317" s="31"/>
      <c r="B317" s="32"/>
      <c r="C317" s="172" t="s">
        <v>672</v>
      </c>
      <c r="D317" s="172" t="s">
        <v>163</v>
      </c>
      <c r="E317" s="173" t="s">
        <v>2010</v>
      </c>
      <c r="F317" s="174" t="s">
        <v>2011</v>
      </c>
      <c r="G317" s="175" t="s">
        <v>166</v>
      </c>
      <c r="H317" s="176">
        <v>8</v>
      </c>
      <c r="I317" s="177"/>
      <c r="J317" s="178">
        <f t="shared" si="30"/>
        <v>0</v>
      </c>
      <c r="K317" s="174" t="s">
        <v>167</v>
      </c>
      <c r="L317" s="179"/>
      <c r="M317" s="180" t="s">
        <v>1</v>
      </c>
      <c r="N317" s="181" t="s">
        <v>42</v>
      </c>
      <c r="O317" s="68"/>
      <c r="P317" s="182">
        <f t="shared" si="31"/>
        <v>0</v>
      </c>
      <c r="Q317" s="182">
        <v>0</v>
      </c>
      <c r="R317" s="182">
        <f t="shared" si="32"/>
        <v>0</v>
      </c>
      <c r="S317" s="182">
        <v>0</v>
      </c>
      <c r="T317" s="183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84" t="s">
        <v>213</v>
      </c>
      <c r="AT317" s="184" t="s">
        <v>163</v>
      </c>
      <c r="AU317" s="184" t="s">
        <v>77</v>
      </c>
      <c r="AY317" s="14" t="s">
        <v>168</v>
      </c>
      <c r="BE317" s="185">
        <f t="shared" si="34"/>
        <v>0</v>
      </c>
      <c r="BF317" s="185">
        <f t="shared" si="35"/>
        <v>0</v>
      </c>
      <c r="BG317" s="185">
        <f t="shared" si="36"/>
        <v>0</v>
      </c>
      <c r="BH317" s="185">
        <f t="shared" si="37"/>
        <v>0</v>
      </c>
      <c r="BI317" s="185">
        <f t="shared" si="38"/>
        <v>0</v>
      </c>
      <c r="BJ317" s="14" t="s">
        <v>84</v>
      </c>
      <c r="BK317" s="185">
        <f t="shared" si="39"/>
        <v>0</v>
      </c>
      <c r="BL317" s="14" t="s">
        <v>213</v>
      </c>
      <c r="BM317" s="184" t="s">
        <v>2012</v>
      </c>
    </row>
    <row r="318" spans="1:65" s="2" customFormat="1" ht="24.2" customHeight="1">
      <c r="A318" s="31"/>
      <c r="B318" s="32"/>
      <c r="C318" s="172" t="s">
        <v>676</v>
      </c>
      <c r="D318" s="172" t="s">
        <v>163</v>
      </c>
      <c r="E318" s="173" t="s">
        <v>2013</v>
      </c>
      <c r="F318" s="174" t="s">
        <v>2014</v>
      </c>
      <c r="G318" s="175" t="s">
        <v>166</v>
      </c>
      <c r="H318" s="176">
        <v>8</v>
      </c>
      <c r="I318" s="177"/>
      <c r="J318" s="178">
        <f t="shared" si="30"/>
        <v>0</v>
      </c>
      <c r="K318" s="174" t="s">
        <v>167</v>
      </c>
      <c r="L318" s="179"/>
      <c r="M318" s="180" t="s">
        <v>1</v>
      </c>
      <c r="N318" s="181" t="s">
        <v>42</v>
      </c>
      <c r="O318" s="68"/>
      <c r="P318" s="182">
        <f t="shared" si="31"/>
        <v>0</v>
      </c>
      <c r="Q318" s="182">
        <v>0</v>
      </c>
      <c r="R318" s="182">
        <f t="shared" si="32"/>
        <v>0</v>
      </c>
      <c r="S318" s="182">
        <v>0</v>
      </c>
      <c r="T318" s="183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4" t="s">
        <v>86</v>
      </c>
      <c r="AT318" s="184" t="s">
        <v>163</v>
      </c>
      <c r="AU318" s="184" t="s">
        <v>77</v>
      </c>
      <c r="AY318" s="14" t="s">
        <v>168</v>
      </c>
      <c r="BE318" s="185">
        <f t="shared" si="34"/>
        <v>0</v>
      </c>
      <c r="BF318" s="185">
        <f t="shared" si="35"/>
        <v>0</v>
      </c>
      <c r="BG318" s="185">
        <f t="shared" si="36"/>
        <v>0</v>
      </c>
      <c r="BH318" s="185">
        <f t="shared" si="37"/>
        <v>0</v>
      </c>
      <c r="BI318" s="185">
        <f t="shared" si="38"/>
        <v>0</v>
      </c>
      <c r="BJ318" s="14" t="s">
        <v>84</v>
      </c>
      <c r="BK318" s="185">
        <f t="shared" si="39"/>
        <v>0</v>
      </c>
      <c r="BL318" s="14" t="s">
        <v>84</v>
      </c>
      <c r="BM318" s="184" t="s">
        <v>2015</v>
      </c>
    </row>
    <row r="319" spans="1:65" s="2" customFormat="1" ht="24.2" customHeight="1">
      <c r="A319" s="31"/>
      <c r="B319" s="32"/>
      <c r="C319" s="172" t="s">
        <v>680</v>
      </c>
      <c r="D319" s="172" t="s">
        <v>163</v>
      </c>
      <c r="E319" s="173" t="s">
        <v>2016</v>
      </c>
      <c r="F319" s="174" t="s">
        <v>2017</v>
      </c>
      <c r="G319" s="175" t="s">
        <v>166</v>
      </c>
      <c r="H319" s="176">
        <v>23</v>
      </c>
      <c r="I319" s="177"/>
      <c r="J319" s="178">
        <f t="shared" si="30"/>
        <v>0</v>
      </c>
      <c r="K319" s="174" t="s">
        <v>167</v>
      </c>
      <c r="L319" s="179"/>
      <c r="M319" s="180" t="s">
        <v>1</v>
      </c>
      <c r="N319" s="181" t="s">
        <v>42</v>
      </c>
      <c r="O319" s="68"/>
      <c r="P319" s="182">
        <f t="shared" si="31"/>
        <v>0</v>
      </c>
      <c r="Q319" s="182">
        <v>0</v>
      </c>
      <c r="R319" s="182">
        <f t="shared" si="32"/>
        <v>0</v>
      </c>
      <c r="S319" s="182">
        <v>0</v>
      </c>
      <c r="T319" s="183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84" t="s">
        <v>86</v>
      </c>
      <c r="AT319" s="184" t="s">
        <v>163</v>
      </c>
      <c r="AU319" s="184" t="s">
        <v>77</v>
      </c>
      <c r="AY319" s="14" t="s">
        <v>168</v>
      </c>
      <c r="BE319" s="185">
        <f t="shared" si="34"/>
        <v>0</v>
      </c>
      <c r="BF319" s="185">
        <f t="shared" si="35"/>
        <v>0</v>
      </c>
      <c r="BG319" s="185">
        <f t="shared" si="36"/>
        <v>0</v>
      </c>
      <c r="BH319" s="185">
        <f t="shared" si="37"/>
        <v>0</v>
      </c>
      <c r="BI319" s="185">
        <f t="shared" si="38"/>
        <v>0</v>
      </c>
      <c r="BJ319" s="14" t="s">
        <v>84</v>
      </c>
      <c r="BK319" s="185">
        <f t="shared" si="39"/>
        <v>0</v>
      </c>
      <c r="BL319" s="14" t="s">
        <v>84</v>
      </c>
      <c r="BM319" s="184" t="s">
        <v>2018</v>
      </c>
    </row>
    <row r="320" spans="1:65" s="2" customFormat="1" ht="24.2" customHeight="1">
      <c r="A320" s="31"/>
      <c r="B320" s="32"/>
      <c r="C320" s="172" t="s">
        <v>684</v>
      </c>
      <c r="D320" s="172" t="s">
        <v>163</v>
      </c>
      <c r="E320" s="173" t="s">
        <v>2019</v>
      </c>
      <c r="F320" s="174" t="s">
        <v>2020</v>
      </c>
      <c r="G320" s="175" t="s">
        <v>166</v>
      </c>
      <c r="H320" s="176">
        <v>14</v>
      </c>
      <c r="I320" s="177"/>
      <c r="J320" s="178">
        <f t="shared" si="30"/>
        <v>0</v>
      </c>
      <c r="K320" s="174" t="s">
        <v>167</v>
      </c>
      <c r="L320" s="179"/>
      <c r="M320" s="180" t="s">
        <v>1</v>
      </c>
      <c r="N320" s="181" t="s">
        <v>42</v>
      </c>
      <c r="O320" s="68"/>
      <c r="P320" s="182">
        <f t="shared" si="31"/>
        <v>0</v>
      </c>
      <c r="Q320" s="182">
        <v>0</v>
      </c>
      <c r="R320" s="182">
        <f t="shared" si="32"/>
        <v>0</v>
      </c>
      <c r="S320" s="182">
        <v>0</v>
      </c>
      <c r="T320" s="183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4" t="s">
        <v>86</v>
      </c>
      <c r="AT320" s="184" t="s">
        <v>163</v>
      </c>
      <c r="AU320" s="184" t="s">
        <v>77</v>
      </c>
      <c r="AY320" s="14" t="s">
        <v>168</v>
      </c>
      <c r="BE320" s="185">
        <f t="shared" si="34"/>
        <v>0</v>
      </c>
      <c r="BF320" s="185">
        <f t="shared" si="35"/>
        <v>0</v>
      </c>
      <c r="BG320" s="185">
        <f t="shared" si="36"/>
        <v>0</v>
      </c>
      <c r="BH320" s="185">
        <f t="shared" si="37"/>
        <v>0</v>
      </c>
      <c r="BI320" s="185">
        <f t="shared" si="38"/>
        <v>0</v>
      </c>
      <c r="BJ320" s="14" t="s">
        <v>84</v>
      </c>
      <c r="BK320" s="185">
        <f t="shared" si="39"/>
        <v>0</v>
      </c>
      <c r="BL320" s="14" t="s">
        <v>84</v>
      </c>
      <c r="BM320" s="184" t="s">
        <v>2021</v>
      </c>
    </row>
    <row r="321" spans="1:65" s="2" customFormat="1" ht="24.2" customHeight="1">
      <c r="A321" s="31"/>
      <c r="B321" s="32"/>
      <c r="C321" s="172" t="s">
        <v>688</v>
      </c>
      <c r="D321" s="172" t="s">
        <v>163</v>
      </c>
      <c r="E321" s="173" t="s">
        <v>2022</v>
      </c>
      <c r="F321" s="174" t="s">
        <v>2023</v>
      </c>
      <c r="G321" s="175" t="s">
        <v>166</v>
      </c>
      <c r="H321" s="176">
        <v>1</v>
      </c>
      <c r="I321" s="177"/>
      <c r="J321" s="178">
        <f t="shared" si="30"/>
        <v>0</v>
      </c>
      <c r="K321" s="174" t="s">
        <v>167</v>
      </c>
      <c r="L321" s="179"/>
      <c r="M321" s="180" t="s">
        <v>1</v>
      </c>
      <c r="N321" s="181" t="s">
        <v>42</v>
      </c>
      <c r="O321" s="68"/>
      <c r="P321" s="182">
        <f t="shared" si="31"/>
        <v>0</v>
      </c>
      <c r="Q321" s="182">
        <v>0</v>
      </c>
      <c r="R321" s="182">
        <f t="shared" si="32"/>
        <v>0</v>
      </c>
      <c r="S321" s="182">
        <v>0</v>
      </c>
      <c r="T321" s="183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84" t="s">
        <v>86</v>
      </c>
      <c r="AT321" s="184" t="s">
        <v>163</v>
      </c>
      <c r="AU321" s="184" t="s">
        <v>77</v>
      </c>
      <c r="AY321" s="14" t="s">
        <v>168</v>
      </c>
      <c r="BE321" s="185">
        <f t="shared" si="34"/>
        <v>0</v>
      </c>
      <c r="BF321" s="185">
        <f t="shared" si="35"/>
        <v>0</v>
      </c>
      <c r="BG321" s="185">
        <f t="shared" si="36"/>
        <v>0</v>
      </c>
      <c r="BH321" s="185">
        <f t="shared" si="37"/>
        <v>0</v>
      </c>
      <c r="BI321" s="185">
        <f t="shared" si="38"/>
        <v>0</v>
      </c>
      <c r="BJ321" s="14" t="s">
        <v>84</v>
      </c>
      <c r="BK321" s="185">
        <f t="shared" si="39"/>
        <v>0</v>
      </c>
      <c r="BL321" s="14" t="s">
        <v>84</v>
      </c>
      <c r="BM321" s="184" t="s">
        <v>2024</v>
      </c>
    </row>
    <row r="322" spans="1:65" s="2" customFormat="1" ht="24.2" customHeight="1">
      <c r="A322" s="31"/>
      <c r="B322" s="32"/>
      <c r="C322" s="186" t="s">
        <v>692</v>
      </c>
      <c r="D322" s="186" t="s">
        <v>597</v>
      </c>
      <c r="E322" s="187" t="s">
        <v>2025</v>
      </c>
      <c r="F322" s="188" t="s">
        <v>2026</v>
      </c>
      <c r="G322" s="189" t="s">
        <v>166</v>
      </c>
      <c r="H322" s="190">
        <v>46</v>
      </c>
      <c r="I322" s="191"/>
      <c r="J322" s="192">
        <f t="shared" si="30"/>
        <v>0</v>
      </c>
      <c r="K322" s="188" t="s">
        <v>167</v>
      </c>
      <c r="L322" s="36"/>
      <c r="M322" s="193" t="s">
        <v>1</v>
      </c>
      <c r="N322" s="194" t="s">
        <v>42</v>
      </c>
      <c r="O322" s="68"/>
      <c r="P322" s="182">
        <f t="shared" si="31"/>
        <v>0</v>
      </c>
      <c r="Q322" s="182">
        <v>0</v>
      </c>
      <c r="R322" s="182">
        <f t="shared" si="32"/>
        <v>0</v>
      </c>
      <c r="S322" s="182">
        <v>0</v>
      </c>
      <c r="T322" s="183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4" t="s">
        <v>84</v>
      </c>
      <c r="AT322" s="184" t="s">
        <v>597</v>
      </c>
      <c r="AU322" s="184" t="s">
        <v>77</v>
      </c>
      <c r="AY322" s="14" t="s">
        <v>168</v>
      </c>
      <c r="BE322" s="185">
        <f t="shared" si="34"/>
        <v>0</v>
      </c>
      <c r="BF322" s="185">
        <f t="shared" si="35"/>
        <v>0</v>
      </c>
      <c r="BG322" s="185">
        <f t="shared" si="36"/>
        <v>0</v>
      </c>
      <c r="BH322" s="185">
        <f t="shared" si="37"/>
        <v>0</v>
      </c>
      <c r="BI322" s="185">
        <f t="shared" si="38"/>
        <v>0</v>
      </c>
      <c r="BJ322" s="14" t="s">
        <v>84</v>
      </c>
      <c r="BK322" s="185">
        <f t="shared" si="39"/>
        <v>0</v>
      </c>
      <c r="BL322" s="14" t="s">
        <v>84</v>
      </c>
      <c r="BM322" s="184" t="s">
        <v>2027</v>
      </c>
    </row>
    <row r="323" spans="1:65" s="2" customFormat="1" ht="24.2" customHeight="1">
      <c r="A323" s="31"/>
      <c r="B323" s="32"/>
      <c r="C323" s="186" t="s">
        <v>696</v>
      </c>
      <c r="D323" s="186" t="s">
        <v>597</v>
      </c>
      <c r="E323" s="187" t="s">
        <v>2028</v>
      </c>
      <c r="F323" s="188" t="s">
        <v>2029</v>
      </c>
      <c r="G323" s="189" t="s">
        <v>166</v>
      </c>
      <c r="H323" s="190">
        <v>46</v>
      </c>
      <c r="I323" s="191"/>
      <c r="J323" s="192">
        <f t="shared" si="30"/>
        <v>0</v>
      </c>
      <c r="K323" s="188" t="s">
        <v>167</v>
      </c>
      <c r="L323" s="36"/>
      <c r="M323" s="193" t="s">
        <v>1</v>
      </c>
      <c r="N323" s="194" t="s">
        <v>42</v>
      </c>
      <c r="O323" s="68"/>
      <c r="P323" s="182">
        <f t="shared" si="31"/>
        <v>0</v>
      </c>
      <c r="Q323" s="182">
        <v>0</v>
      </c>
      <c r="R323" s="182">
        <f t="shared" si="32"/>
        <v>0</v>
      </c>
      <c r="S323" s="182">
        <v>0</v>
      </c>
      <c r="T323" s="183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84" t="s">
        <v>84</v>
      </c>
      <c r="AT323" s="184" t="s">
        <v>597</v>
      </c>
      <c r="AU323" s="184" t="s">
        <v>77</v>
      </c>
      <c r="AY323" s="14" t="s">
        <v>168</v>
      </c>
      <c r="BE323" s="185">
        <f t="shared" si="34"/>
        <v>0</v>
      </c>
      <c r="BF323" s="185">
        <f t="shared" si="35"/>
        <v>0</v>
      </c>
      <c r="BG323" s="185">
        <f t="shared" si="36"/>
        <v>0</v>
      </c>
      <c r="BH323" s="185">
        <f t="shared" si="37"/>
        <v>0</v>
      </c>
      <c r="BI323" s="185">
        <f t="shared" si="38"/>
        <v>0</v>
      </c>
      <c r="BJ323" s="14" t="s">
        <v>84</v>
      </c>
      <c r="BK323" s="185">
        <f t="shared" si="39"/>
        <v>0</v>
      </c>
      <c r="BL323" s="14" t="s">
        <v>84</v>
      </c>
      <c r="BM323" s="184" t="s">
        <v>2030</v>
      </c>
    </row>
    <row r="324" spans="1:65" s="2" customFormat="1" ht="37.9" customHeight="1">
      <c r="A324" s="31"/>
      <c r="B324" s="32"/>
      <c r="C324" s="172" t="s">
        <v>700</v>
      </c>
      <c r="D324" s="172" t="s">
        <v>163</v>
      </c>
      <c r="E324" s="173" t="s">
        <v>2031</v>
      </c>
      <c r="F324" s="174" t="s">
        <v>2032</v>
      </c>
      <c r="G324" s="175" t="s">
        <v>212</v>
      </c>
      <c r="H324" s="176">
        <v>3750</v>
      </c>
      <c r="I324" s="177"/>
      <c r="J324" s="178">
        <f t="shared" si="30"/>
        <v>0</v>
      </c>
      <c r="K324" s="174" t="s">
        <v>167</v>
      </c>
      <c r="L324" s="179"/>
      <c r="M324" s="180" t="s">
        <v>1</v>
      </c>
      <c r="N324" s="181" t="s">
        <v>42</v>
      </c>
      <c r="O324" s="68"/>
      <c r="P324" s="182">
        <f t="shared" si="31"/>
        <v>0</v>
      </c>
      <c r="Q324" s="182">
        <v>0</v>
      </c>
      <c r="R324" s="182">
        <f t="shared" si="32"/>
        <v>0</v>
      </c>
      <c r="S324" s="182">
        <v>0</v>
      </c>
      <c r="T324" s="183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4" t="s">
        <v>86</v>
      </c>
      <c r="AT324" s="184" t="s">
        <v>163</v>
      </c>
      <c r="AU324" s="184" t="s">
        <v>77</v>
      </c>
      <c r="AY324" s="14" t="s">
        <v>168</v>
      </c>
      <c r="BE324" s="185">
        <f t="shared" si="34"/>
        <v>0</v>
      </c>
      <c r="BF324" s="185">
        <f t="shared" si="35"/>
        <v>0</v>
      </c>
      <c r="BG324" s="185">
        <f t="shared" si="36"/>
        <v>0</v>
      </c>
      <c r="BH324" s="185">
        <f t="shared" si="37"/>
        <v>0</v>
      </c>
      <c r="BI324" s="185">
        <f t="shared" si="38"/>
        <v>0</v>
      </c>
      <c r="BJ324" s="14" t="s">
        <v>84</v>
      </c>
      <c r="BK324" s="185">
        <f t="shared" si="39"/>
        <v>0</v>
      </c>
      <c r="BL324" s="14" t="s">
        <v>84</v>
      </c>
      <c r="BM324" s="184" t="s">
        <v>2033</v>
      </c>
    </row>
    <row r="325" spans="1:65" s="2" customFormat="1" ht="24.2" customHeight="1">
      <c r="A325" s="31"/>
      <c r="B325" s="32"/>
      <c r="C325" s="186" t="s">
        <v>704</v>
      </c>
      <c r="D325" s="186" t="s">
        <v>597</v>
      </c>
      <c r="E325" s="187" t="s">
        <v>2034</v>
      </c>
      <c r="F325" s="188" t="s">
        <v>2035</v>
      </c>
      <c r="G325" s="189" t="s">
        <v>212</v>
      </c>
      <c r="H325" s="190">
        <v>3750</v>
      </c>
      <c r="I325" s="191"/>
      <c r="J325" s="192">
        <f t="shared" si="30"/>
        <v>0</v>
      </c>
      <c r="K325" s="188" t="s">
        <v>167</v>
      </c>
      <c r="L325" s="36"/>
      <c r="M325" s="193" t="s">
        <v>1</v>
      </c>
      <c r="N325" s="194" t="s">
        <v>42</v>
      </c>
      <c r="O325" s="68"/>
      <c r="P325" s="182">
        <f t="shared" si="31"/>
        <v>0</v>
      </c>
      <c r="Q325" s="182">
        <v>0</v>
      </c>
      <c r="R325" s="182">
        <f t="shared" si="32"/>
        <v>0</v>
      </c>
      <c r="S325" s="182">
        <v>0</v>
      </c>
      <c r="T325" s="183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84" t="s">
        <v>84</v>
      </c>
      <c r="AT325" s="184" t="s">
        <v>597</v>
      </c>
      <c r="AU325" s="184" t="s">
        <v>77</v>
      </c>
      <c r="AY325" s="14" t="s">
        <v>168</v>
      </c>
      <c r="BE325" s="185">
        <f t="shared" si="34"/>
        <v>0</v>
      </c>
      <c r="BF325" s="185">
        <f t="shared" si="35"/>
        <v>0</v>
      </c>
      <c r="BG325" s="185">
        <f t="shared" si="36"/>
        <v>0</v>
      </c>
      <c r="BH325" s="185">
        <f t="shared" si="37"/>
        <v>0</v>
      </c>
      <c r="BI325" s="185">
        <f t="shared" si="38"/>
        <v>0</v>
      </c>
      <c r="BJ325" s="14" t="s">
        <v>84</v>
      </c>
      <c r="BK325" s="185">
        <f t="shared" si="39"/>
        <v>0</v>
      </c>
      <c r="BL325" s="14" t="s">
        <v>84</v>
      </c>
      <c r="BM325" s="184" t="s">
        <v>2036</v>
      </c>
    </row>
    <row r="326" spans="1:65" s="2" customFormat="1" ht="37.9" customHeight="1">
      <c r="A326" s="31"/>
      <c r="B326" s="32"/>
      <c r="C326" s="186" t="s">
        <v>708</v>
      </c>
      <c r="D326" s="186" t="s">
        <v>597</v>
      </c>
      <c r="E326" s="187" t="s">
        <v>2037</v>
      </c>
      <c r="F326" s="188" t="s">
        <v>2038</v>
      </c>
      <c r="G326" s="189" t="s">
        <v>166</v>
      </c>
      <c r="H326" s="190">
        <v>24</v>
      </c>
      <c r="I326" s="191"/>
      <c r="J326" s="192">
        <f t="shared" si="30"/>
        <v>0</v>
      </c>
      <c r="K326" s="188" t="s">
        <v>167</v>
      </c>
      <c r="L326" s="36"/>
      <c r="M326" s="193" t="s">
        <v>1</v>
      </c>
      <c r="N326" s="194" t="s">
        <v>42</v>
      </c>
      <c r="O326" s="68"/>
      <c r="P326" s="182">
        <f t="shared" si="31"/>
        <v>0</v>
      </c>
      <c r="Q326" s="182">
        <v>0</v>
      </c>
      <c r="R326" s="182">
        <f t="shared" si="32"/>
        <v>0</v>
      </c>
      <c r="S326" s="182">
        <v>0</v>
      </c>
      <c r="T326" s="183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4" t="s">
        <v>84</v>
      </c>
      <c r="AT326" s="184" t="s">
        <v>597</v>
      </c>
      <c r="AU326" s="184" t="s">
        <v>77</v>
      </c>
      <c r="AY326" s="14" t="s">
        <v>168</v>
      </c>
      <c r="BE326" s="185">
        <f t="shared" si="34"/>
        <v>0</v>
      </c>
      <c r="BF326" s="185">
        <f t="shared" si="35"/>
        <v>0</v>
      </c>
      <c r="BG326" s="185">
        <f t="shared" si="36"/>
        <v>0</v>
      </c>
      <c r="BH326" s="185">
        <f t="shared" si="37"/>
        <v>0</v>
      </c>
      <c r="BI326" s="185">
        <f t="shared" si="38"/>
        <v>0</v>
      </c>
      <c r="BJ326" s="14" t="s">
        <v>84</v>
      </c>
      <c r="BK326" s="185">
        <f t="shared" si="39"/>
        <v>0</v>
      </c>
      <c r="BL326" s="14" t="s">
        <v>84</v>
      </c>
      <c r="BM326" s="184" t="s">
        <v>2039</v>
      </c>
    </row>
    <row r="327" spans="1:65" s="2" customFormat="1" ht="24.2" customHeight="1">
      <c r="A327" s="31"/>
      <c r="B327" s="32"/>
      <c r="C327" s="186" t="s">
        <v>712</v>
      </c>
      <c r="D327" s="186" t="s">
        <v>597</v>
      </c>
      <c r="E327" s="187" t="s">
        <v>2040</v>
      </c>
      <c r="F327" s="188" t="s">
        <v>2041</v>
      </c>
      <c r="G327" s="189" t="s">
        <v>166</v>
      </c>
      <c r="H327" s="190">
        <v>24</v>
      </c>
      <c r="I327" s="191"/>
      <c r="J327" s="192">
        <f t="shared" si="30"/>
        <v>0</v>
      </c>
      <c r="K327" s="188" t="s">
        <v>167</v>
      </c>
      <c r="L327" s="36"/>
      <c r="M327" s="193" t="s">
        <v>1</v>
      </c>
      <c r="N327" s="194" t="s">
        <v>42</v>
      </c>
      <c r="O327" s="68"/>
      <c r="P327" s="182">
        <f t="shared" si="31"/>
        <v>0</v>
      </c>
      <c r="Q327" s="182">
        <v>0</v>
      </c>
      <c r="R327" s="182">
        <f t="shared" si="32"/>
        <v>0</v>
      </c>
      <c r="S327" s="182">
        <v>0</v>
      </c>
      <c r="T327" s="183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84" t="s">
        <v>84</v>
      </c>
      <c r="AT327" s="184" t="s">
        <v>597</v>
      </c>
      <c r="AU327" s="184" t="s">
        <v>77</v>
      </c>
      <c r="AY327" s="14" t="s">
        <v>168</v>
      </c>
      <c r="BE327" s="185">
        <f t="shared" si="34"/>
        <v>0</v>
      </c>
      <c r="BF327" s="185">
        <f t="shared" si="35"/>
        <v>0</v>
      </c>
      <c r="BG327" s="185">
        <f t="shared" si="36"/>
        <v>0</v>
      </c>
      <c r="BH327" s="185">
        <f t="shared" si="37"/>
        <v>0</v>
      </c>
      <c r="BI327" s="185">
        <f t="shared" si="38"/>
        <v>0</v>
      </c>
      <c r="BJ327" s="14" t="s">
        <v>84</v>
      </c>
      <c r="BK327" s="185">
        <f t="shared" si="39"/>
        <v>0</v>
      </c>
      <c r="BL327" s="14" t="s">
        <v>84</v>
      </c>
      <c r="BM327" s="184" t="s">
        <v>2042</v>
      </c>
    </row>
    <row r="328" spans="1:65" s="2" customFormat="1" ht="24.2" customHeight="1">
      <c r="A328" s="31"/>
      <c r="B328" s="32"/>
      <c r="C328" s="172" t="s">
        <v>717</v>
      </c>
      <c r="D328" s="172" t="s">
        <v>163</v>
      </c>
      <c r="E328" s="173" t="s">
        <v>2043</v>
      </c>
      <c r="F328" s="174" t="s">
        <v>2044</v>
      </c>
      <c r="G328" s="175" t="s">
        <v>212</v>
      </c>
      <c r="H328" s="176">
        <v>600</v>
      </c>
      <c r="I328" s="177"/>
      <c r="J328" s="178">
        <f t="shared" si="30"/>
        <v>0</v>
      </c>
      <c r="K328" s="174" t="s">
        <v>167</v>
      </c>
      <c r="L328" s="179"/>
      <c r="M328" s="180" t="s">
        <v>1</v>
      </c>
      <c r="N328" s="181" t="s">
        <v>42</v>
      </c>
      <c r="O328" s="68"/>
      <c r="P328" s="182">
        <f t="shared" si="31"/>
        <v>0</v>
      </c>
      <c r="Q328" s="182">
        <v>0</v>
      </c>
      <c r="R328" s="182">
        <f t="shared" si="32"/>
        <v>0</v>
      </c>
      <c r="S328" s="182">
        <v>0</v>
      </c>
      <c r="T328" s="183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4" t="s">
        <v>86</v>
      </c>
      <c r="AT328" s="184" t="s">
        <v>163</v>
      </c>
      <c r="AU328" s="184" t="s">
        <v>77</v>
      </c>
      <c r="AY328" s="14" t="s">
        <v>168</v>
      </c>
      <c r="BE328" s="185">
        <f t="shared" si="34"/>
        <v>0</v>
      </c>
      <c r="BF328" s="185">
        <f t="shared" si="35"/>
        <v>0</v>
      </c>
      <c r="BG328" s="185">
        <f t="shared" si="36"/>
        <v>0</v>
      </c>
      <c r="BH328" s="185">
        <f t="shared" si="37"/>
        <v>0</v>
      </c>
      <c r="BI328" s="185">
        <f t="shared" si="38"/>
        <v>0</v>
      </c>
      <c r="BJ328" s="14" t="s">
        <v>84</v>
      </c>
      <c r="BK328" s="185">
        <f t="shared" si="39"/>
        <v>0</v>
      </c>
      <c r="BL328" s="14" t="s">
        <v>84</v>
      </c>
      <c r="BM328" s="184" t="s">
        <v>2045</v>
      </c>
    </row>
    <row r="329" spans="1:65" s="2" customFormat="1" ht="24.2" customHeight="1">
      <c r="A329" s="31"/>
      <c r="B329" s="32"/>
      <c r="C329" s="172" t="s">
        <v>721</v>
      </c>
      <c r="D329" s="172" t="s">
        <v>163</v>
      </c>
      <c r="E329" s="173" t="s">
        <v>2046</v>
      </c>
      <c r="F329" s="174" t="s">
        <v>2047</v>
      </c>
      <c r="G329" s="175" t="s">
        <v>212</v>
      </c>
      <c r="H329" s="176">
        <v>120</v>
      </c>
      <c r="I329" s="177"/>
      <c r="J329" s="178">
        <f t="shared" si="30"/>
        <v>0</v>
      </c>
      <c r="K329" s="174" t="s">
        <v>167</v>
      </c>
      <c r="L329" s="179"/>
      <c r="M329" s="180" t="s">
        <v>1</v>
      </c>
      <c r="N329" s="181" t="s">
        <v>42</v>
      </c>
      <c r="O329" s="68"/>
      <c r="P329" s="182">
        <f t="shared" si="31"/>
        <v>0</v>
      </c>
      <c r="Q329" s="182">
        <v>0</v>
      </c>
      <c r="R329" s="182">
        <f t="shared" si="32"/>
        <v>0</v>
      </c>
      <c r="S329" s="182">
        <v>0</v>
      </c>
      <c r="T329" s="183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84" t="s">
        <v>213</v>
      </c>
      <c r="AT329" s="184" t="s">
        <v>163</v>
      </c>
      <c r="AU329" s="184" t="s">
        <v>77</v>
      </c>
      <c r="AY329" s="14" t="s">
        <v>168</v>
      </c>
      <c r="BE329" s="185">
        <f t="shared" si="34"/>
        <v>0</v>
      </c>
      <c r="BF329" s="185">
        <f t="shared" si="35"/>
        <v>0</v>
      </c>
      <c r="BG329" s="185">
        <f t="shared" si="36"/>
        <v>0</v>
      </c>
      <c r="BH329" s="185">
        <f t="shared" si="37"/>
        <v>0</v>
      </c>
      <c r="BI329" s="185">
        <f t="shared" si="38"/>
        <v>0</v>
      </c>
      <c r="BJ329" s="14" t="s">
        <v>84</v>
      </c>
      <c r="BK329" s="185">
        <f t="shared" si="39"/>
        <v>0</v>
      </c>
      <c r="BL329" s="14" t="s">
        <v>213</v>
      </c>
      <c r="BM329" s="184" t="s">
        <v>2048</v>
      </c>
    </row>
    <row r="330" spans="1:65" s="2" customFormat="1" ht="24.2" customHeight="1">
      <c r="A330" s="31"/>
      <c r="B330" s="32"/>
      <c r="C330" s="172" t="s">
        <v>2049</v>
      </c>
      <c r="D330" s="172" t="s">
        <v>163</v>
      </c>
      <c r="E330" s="173" t="s">
        <v>2050</v>
      </c>
      <c r="F330" s="174" t="s">
        <v>2051</v>
      </c>
      <c r="G330" s="175" t="s">
        <v>212</v>
      </c>
      <c r="H330" s="176">
        <v>60</v>
      </c>
      <c r="I330" s="177"/>
      <c r="J330" s="178">
        <f t="shared" si="30"/>
        <v>0</v>
      </c>
      <c r="K330" s="174" t="s">
        <v>167</v>
      </c>
      <c r="L330" s="179"/>
      <c r="M330" s="180" t="s">
        <v>1</v>
      </c>
      <c r="N330" s="181" t="s">
        <v>42</v>
      </c>
      <c r="O330" s="68"/>
      <c r="P330" s="182">
        <f t="shared" si="31"/>
        <v>0</v>
      </c>
      <c r="Q330" s="182">
        <v>0</v>
      </c>
      <c r="R330" s="182">
        <f t="shared" si="32"/>
        <v>0</v>
      </c>
      <c r="S330" s="182">
        <v>0</v>
      </c>
      <c r="T330" s="183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4" t="s">
        <v>213</v>
      </c>
      <c r="AT330" s="184" t="s">
        <v>163</v>
      </c>
      <c r="AU330" s="184" t="s">
        <v>77</v>
      </c>
      <c r="AY330" s="14" t="s">
        <v>168</v>
      </c>
      <c r="BE330" s="185">
        <f t="shared" si="34"/>
        <v>0</v>
      </c>
      <c r="BF330" s="185">
        <f t="shared" si="35"/>
        <v>0</v>
      </c>
      <c r="BG330" s="185">
        <f t="shared" si="36"/>
        <v>0</v>
      </c>
      <c r="BH330" s="185">
        <f t="shared" si="37"/>
        <v>0</v>
      </c>
      <c r="BI330" s="185">
        <f t="shared" si="38"/>
        <v>0</v>
      </c>
      <c r="BJ330" s="14" t="s">
        <v>84</v>
      </c>
      <c r="BK330" s="185">
        <f t="shared" si="39"/>
        <v>0</v>
      </c>
      <c r="BL330" s="14" t="s">
        <v>213</v>
      </c>
      <c r="BM330" s="184" t="s">
        <v>2052</v>
      </c>
    </row>
    <row r="331" spans="1:65" s="2" customFormat="1" ht="24.2" customHeight="1">
      <c r="A331" s="31"/>
      <c r="B331" s="32"/>
      <c r="C331" s="172" t="s">
        <v>1097</v>
      </c>
      <c r="D331" s="172" t="s">
        <v>163</v>
      </c>
      <c r="E331" s="173" t="s">
        <v>2053</v>
      </c>
      <c r="F331" s="174" t="s">
        <v>2054</v>
      </c>
      <c r="G331" s="175" t="s">
        <v>166</v>
      </c>
      <c r="H331" s="176">
        <v>1</v>
      </c>
      <c r="I331" s="177"/>
      <c r="J331" s="178">
        <f t="shared" si="30"/>
        <v>0</v>
      </c>
      <c r="K331" s="174" t="s">
        <v>167</v>
      </c>
      <c r="L331" s="179"/>
      <c r="M331" s="180" t="s">
        <v>1</v>
      </c>
      <c r="N331" s="181" t="s">
        <v>42</v>
      </c>
      <c r="O331" s="68"/>
      <c r="P331" s="182">
        <f t="shared" si="31"/>
        <v>0</v>
      </c>
      <c r="Q331" s="182">
        <v>0</v>
      </c>
      <c r="R331" s="182">
        <f t="shared" si="32"/>
        <v>0</v>
      </c>
      <c r="S331" s="182">
        <v>0</v>
      </c>
      <c r="T331" s="183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84" t="s">
        <v>213</v>
      </c>
      <c r="AT331" s="184" t="s">
        <v>163</v>
      </c>
      <c r="AU331" s="184" t="s">
        <v>77</v>
      </c>
      <c r="AY331" s="14" t="s">
        <v>168</v>
      </c>
      <c r="BE331" s="185">
        <f t="shared" si="34"/>
        <v>0</v>
      </c>
      <c r="BF331" s="185">
        <f t="shared" si="35"/>
        <v>0</v>
      </c>
      <c r="BG331" s="185">
        <f t="shared" si="36"/>
        <v>0</v>
      </c>
      <c r="BH331" s="185">
        <f t="shared" si="37"/>
        <v>0</v>
      </c>
      <c r="BI331" s="185">
        <f t="shared" si="38"/>
        <v>0</v>
      </c>
      <c r="BJ331" s="14" t="s">
        <v>84</v>
      </c>
      <c r="BK331" s="185">
        <f t="shared" si="39"/>
        <v>0</v>
      </c>
      <c r="BL331" s="14" t="s">
        <v>213</v>
      </c>
      <c r="BM331" s="184" t="s">
        <v>2055</v>
      </c>
    </row>
    <row r="332" spans="1:65" s="2" customFormat="1" ht="24.2" customHeight="1">
      <c r="A332" s="31"/>
      <c r="B332" s="32"/>
      <c r="C332" s="172" t="s">
        <v>1101</v>
      </c>
      <c r="D332" s="172" t="s">
        <v>163</v>
      </c>
      <c r="E332" s="173" t="s">
        <v>2056</v>
      </c>
      <c r="F332" s="174" t="s">
        <v>2057</v>
      </c>
      <c r="G332" s="175" t="s">
        <v>166</v>
      </c>
      <c r="H332" s="176">
        <v>9</v>
      </c>
      <c r="I332" s="177"/>
      <c r="J332" s="178">
        <f t="shared" si="30"/>
        <v>0</v>
      </c>
      <c r="K332" s="174" t="s">
        <v>167</v>
      </c>
      <c r="L332" s="179"/>
      <c r="M332" s="180" t="s">
        <v>1</v>
      </c>
      <c r="N332" s="181" t="s">
        <v>42</v>
      </c>
      <c r="O332" s="68"/>
      <c r="P332" s="182">
        <f t="shared" si="31"/>
        <v>0</v>
      </c>
      <c r="Q332" s="182">
        <v>0</v>
      </c>
      <c r="R332" s="182">
        <f t="shared" si="32"/>
        <v>0</v>
      </c>
      <c r="S332" s="182">
        <v>0</v>
      </c>
      <c r="T332" s="183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4" t="s">
        <v>213</v>
      </c>
      <c r="AT332" s="184" t="s">
        <v>163</v>
      </c>
      <c r="AU332" s="184" t="s">
        <v>77</v>
      </c>
      <c r="AY332" s="14" t="s">
        <v>168</v>
      </c>
      <c r="BE332" s="185">
        <f t="shared" si="34"/>
        <v>0</v>
      </c>
      <c r="BF332" s="185">
        <f t="shared" si="35"/>
        <v>0</v>
      </c>
      <c r="BG332" s="185">
        <f t="shared" si="36"/>
        <v>0</v>
      </c>
      <c r="BH332" s="185">
        <f t="shared" si="37"/>
        <v>0</v>
      </c>
      <c r="BI332" s="185">
        <f t="shared" si="38"/>
        <v>0</v>
      </c>
      <c r="BJ332" s="14" t="s">
        <v>84</v>
      </c>
      <c r="BK332" s="185">
        <f t="shared" si="39"/>
        <v>0</v>
      </c>
      <c r="BL332" s="14" t="s">
        <v>213</v>
      </c>
      <c r="BM332" s="184" t="s">
        <v>2058</v>
      </c>
    </row>
    <row r="333" spans="1:65" s="2" customFormat="1" ht="24.2" customHeight="1">
      <c r="A333" s="31"/>
      <c r="B333" s="32"/>
      <c r="C333" s="186" t="s">
        <v>725</v>
      </c>
      <c r="D333" s="186" t="s">
        <v>597</v>
      </c>
      <c r="E333" s="187" t="s">
        <v>2059</v>
      </c>
      <c r="F333" s="188" t="s">
        <v>2060</v>
      </c>
      <c r="G333" s="189" t="s">
        <v>212</v>
      </c>
      <c r="H333" s="190">
        <v>60</v>
      </c>
      <c r="I333" s="191"/>
      <c r="J333" s="192">
        <f t="shared" si="30"/>
        <v>0</v>
      </c>
      <c r="K333" s="188" t="s">
        <v>167</v>
      </c>
      <c r="L333" s="36"/>
      <c r="M333" s="193" t="s">
        <v>1</v>
      </c>
      <c r="N333" s="194" t="s">
        <v>42</v>
      </c>
      <c r="O333" s="68"/>
      <c r="P333" s="182">
        <f t="shared" si="31"/>
        <v>0</v>
      </c>
      <c r="Q333" s="182">
        <v>0</v>
      </c>
      <c r="R333" s="182">
        <f t="shared" si="32"/>
        <v>0</v>
      </c>
      <c r="S333" s="182">
        <v>0</v>
      </c>
      <c r="T333" s="183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84" t="s">
        <v>84</v>
      </c>
      <c r="AT333" s="184" t="s">
        <v>597</v>
      </c>
      <c r="AU333" s="184" t="s">
        <v>77</v>
      </c>
      <c r="AY333" s="14" t="s">
        <v>168</v>
      </c>
      <c r="BE333" s="185">
        <f t="shared" si="34"/>
        <v>0</v>
      </c>
      <c r="BF333" s="185">
        <f t="shared" si="35"/>
        <v>0</v>
      </c>
      <c r="BG333" s="185">
        <f t="shared" si="36"/>
        <v>0</v>
      </c>
      <c r="BH333" s="185">
        <f t="shared" si="37"/>
        <v>0</v>
      </c>
      <c r="BI333" s="185">
        <f t="shared" si="38"/>
        <v>0</v>
      </c>
      <c r="BJ333" s="14" t="s">
        <v>84</v>
      </c>
      <c r="BK333" s="185">
        <f t="shared" si="39"/>
        <v>0</v>
      </c>
      <c r="BL333" s="14" t="s">
        <v>84</v>
      </c>
      <c r="BM333" s="184" t="s">
        <v>2061</v>
      </c>
    </row>
    <row r="334" spans="1:65" s="2" customFormat="1" ht="24.2" customHeight="1">
      <c r="A334" s="31"/>
      <c r="B334" s="32"/>
      <c r="C334" s="186" t="s">
        <v>2062</v>
      </c>
      <c r="D334" s="186" t="s">
        <v>597</v>
      </c>
      <c r="E334" s="187" t="s">
        <v>2063</v>
      </c>
      <c r="F334" s="188" t="s">
        <v>2064</v>
      </c>
      <c r="G334" s="189" t="s">
        <v>212</v>
      </c>
      <c r="H334" s="190">
        <v>60</v>
      </c>
      <c r="I334" s="191"/>
      <c r="J334" s="192">
        <f t="shared" si="30"/>
        <v>0</v>
      </c>
      <c r="K334" s="188" t="s">
        <v>167</v>
      </c>
      <c r="L334" s="36"/>
      <c r="M334" s="193" t="s">
        <v>1</v>
      </c>
      <c r="N334" s="194" t="s">
        <v>42</v>
      </c>
      <c r="O334" s="68"/>
      <c r="P334" s="182">
        <f t="shared" si="31"/>
        <v>0</v>
      </c>
      <c r="Q334" s="182">
        <v>0</v>
      </c>
      <c r="R334" s="182">
        <f t="shared" si="32"/>
        <v>0</v>
      </c>
      <c r="S334" s="182">
        <v>0</v>
      </c>
      <c r="T334" s="183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4" t="s">
        <v>84</v>
      </c>
      <c r="AT334" s="184" t="s">
        <v>597</v>
      </c>
      <c r="AU334" s="184" t="s">
        <v>77</v>
      </c>
      <c r="AY334" s="14" t="s">
        <v>168</v>
      </c>
      <c r="BE334" s="185">
        <f t="shared" si="34"/>
        <v>0</v>
      </c>
      <c r="BF334" s="185">
        <f t="shared" si="35"/>
        <v>0</v>
      </c>
      <c r="BG334" s="185">
        <f t="shared" si="36"/>
        <v>0</v>
      </c>
      <c r="BH334" s="185">
        <f t="shared" si="37"/>
        <v>0</v>
      </c>
      <c r="BI334" s="185">
        <f t="shared" si="38"/>
        <v>0</v>
      </c>
      <c r="BJ334" s="14" t="s">
        <v>84</v>
      </c>
      <c r="BK334" s="185">
        <f t="shared" si="39"/>
        <v>0</v>
      </c>
      <c r="BL334" s="14" t="s">
        <v>84</v>
      </c>
      <c r="BM334" s="184" t="s">
        <v>2065</v>
      </c>
    </row>
    <row r="335" spans="1:65" s="2" customFormat="1" ht="24.2" customHeight="1">
      <c r="A335" s="31"/>
      <c r="B335" s="32"/>
      <c r="C335" s="172" t="s">
        <v>2066</v>
      </c>
      <c r="D335" s="172" t="s">
        <v>163</v>
      </c>
      <c r="E335" s="173" t="s">
        <v>370</v>
      </c>
      <c r="F335" s="174" t="s">
        <v>371</v>
      </c>
      <c r="G335" s="175" t="s">
        <v>212</v>
      </c>
      <c r="H335" s="176">
        <v>3750</v>
      </c>
      <c r="I335" s="177"/>
      <c r="J335" s="178">
        <f t="shared" si="30"/>
        <v>0</v>
      </c>
      <c r="K335" s="174" t="s">
        <v>167</v>
      </c>
      <c r="L335" s="179"/>
      <c r="M335" s="180" t="s">
        <v>1</v>
      </c>
      <c r="N335" s="181" t="s">
        <v>42</v>
      </c>
      <c r="O335" s="68"/>
      <c r="P335" s="182">
        <f t="shared" si="31"/>
        <v>0</v>
      </c>
      <c r="Q335" s="182">
        <v>0</v>
      </c>
      <c r="R335" s="182">
        <f t="shared" si="32"/>
        <v>0</v>
      </c>
      <c r="S335" s="182">
        <v>0</v>
      </c>
      <c r="T335" s="183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84" t="s">
        <v>86</v>
      </c>
      <c r="AT335" s="184" t="s">
        <v>163</v>
      </c>
      <c r="AU335" s="184" t="s">
        <v>77</v>
      </c>
      <c r="AY335" s="14" t="s">
        <v>168</v>
      </c>
      <c r="BE335" s="185">
        <f t="shared" si="34"/>
        <v>0</v>
      </c>
      <c r="BF335" s="185">
        <f t="shared" si="35"/>
        <v>0</v>
      </c>
      <c r="BG335" s="185">
        <f t="shared" si="36"/>
        <v>0</v>
      </c>
      <c r="BH335" s="185">
        <f t="shared" si="37"/>
        <v>0</v>
      </c>
      <c r="BI335" s="185">
        <f t="shared" si="38"/>
        <v>0</v>
      </c>
      <c r="BJ335" s="14" t="s">
        <v>84</v>
      </c>
      <c r="BK335" s="185">
        <f t="shared" si="39"/>
        <v>0</v>
      </c>
      <c r="BL335" s="14" t="s">
        <v>84</v>
      </c>
      <c r="BM335" s="184" t="s">
        <v>2067</v>
      </c>
    </row>
    <row r="336" spans="1:65" s="2" customFormat="1" ht="24.2" customHeight="1">
      <c r="A336" s="31"/>
      <c r="B336" s="32"/>
      <c r="C336" s="172" t="s">
        <v>729</v>
      </c>
      <c r="D336" s="172" t="s">
        <v>163</v>
      </c>
      <c r="E336" s="173" t="s">
        <v>2068</v>
      </c>
      <c r="F336" s="174" t="s">
        <v>2069</v>
      </c>
      <c r="G336" s="175" t="s">
        <v>212</v>
      </c>
      <c r="H336" s="176">
        <v>38</v>
      </c>
      <c r="I336" s="177"/>
      <c r="J336" s="178">
        <f t="shared" si="30"/>
        <v>0</v>
      </c>
      <c r="K336" s="174" t="s">
        <v>167</v>
      </c>
      <c r="L336" s="179"/>
      <c r="M336" s="180" t="s">
        <v>1</v>
      </c>
      <c r="N336" s="181" t="s">
        <v>42</v>
      </c>
      <c r="O336" s="68"/>
      <c r="P336" s="182">
        <f t="shared" si="31"/>
        <v>0</v>
      </c>
      <c r="Q336" s="182">
        <v>0</v>
      </c>
      <c r="R336" s="182">
        <f t="shared" si="32"/>
        <v>0</v>
      </c>
      <c r="S336" s="182">
        <v>0</v>
      </c>
      <c r="T336" s="183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4" t="s">
        <v>213</v>
      </c>
      <c r="AT336" s="184" t="s">
        <v>163</v>
      </c>
      <c r="AU336" s="184" t="s">
        <v>77</v>
      </c>
      <c r="AY336" s="14" t="s">
        <v>168</v>
      </c>
      <c r="BE336" s="185">
        <f t="shared" si="34"/>
        <v>0</v>
      </c>
      <c r="BF336" s="185">
        <f t="shared" si="35"/>
        <v>0</v>
      </c>
      <c r="BG336" s="185">
        <f t="shared" si="36"/>
        <v>0</v>
      </c>
      <c r="BH336" s="185">
        <f t="shared" si="37"/>
        <v>0</v>
      </c>
      <c r="BI336" s="185">
        <f t="shared" si="38"/>
        <v>0</v>
      </c>
      <c r="BJ336" s="14" t="s">
        <v>84</v>
      </c>
      <c r="BK336" s="185">
        <f t="shared" si="39"/>
        <v>0</v>
      </c>
      <c r="BL336" s="14" t="s">
        <v>213</v>
      </c>
      <c r="BM336" s="184" t="s">
        <v>2070</v>
      </c>
    </row>
    <row r="337" spans="1:65" s="2" customFormat="1" ht="24.2" customHeight="1">
      <c r="A337" s="31"/>
      <c r="B337" s="32"/>
      <c r="C337" s="186" t="s">
        <v>733</v>
      </c>
      <c r="D337" s="186" t="s">
        <v>597</v>
      </c>
      <c r="E337" s="187" t="s">
        <v>787</v>
      </c>
      <c r="F337" s="188" t="s">
        <v>788</v>
      </c>
      <c r="G337" s="189" t="s">
        <v>212</v>
      </c>
      <c r="H337" s="190">
        <v>3750</v>
      </c>
      <c r="I337" s="191"/>
      <c r="J337" s="192">
        <f t="shared" si="30"/>
        <v>0</v>
      </c>
      <c r="K337" s="188" t="s">
        <v>167</v>
      </c>
      <c r="L337" s="36"/>
      <c r="M337" s="193" t="s">
        <v>1</v>
      </c>
      <c r="N337" s="194" t="s">
        <v>42</v>
      </c>
      <c r="O337" s="68"/>
      <c r="P337" s="182">
        <f t="shared" si="31"/>
        <v>0</v>
      </c>
      <c r="Q337" s="182">
        <v>0</v>
      </c>
      <c r="R337" s="182">
        <f t="shared" si="32"/>
        <v>0</v>
      </c>
      <c r="S337" s="182">
        <v>0</v>
      </c>
      <c r="T337" s="183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84" t="s">
        <v>84</v>
      </c>
      <c r="AT337" s="184" t="s">
        <v>597</v>
      </c>
      <c r="AU337" s="184" t="s">
        <v>77</v>
      </c>
      <c r="AY337" s="14" t="s">
        <v>168</v>
      </c>
      <c r="BE337" s="185">
        <f t="shared" si="34"/>
        <v>0</v>
      </c>
      <c r="BF337" s="185">
        <f t="shared" si="35"/>
        <v>0</v>
      </c>
      <c r="BG337" s="185">
        <f t="shared" si="36"/>
        <v>0</v>
      </c>
      <c r="BH337" s="185">
        <f t="shared" si="37"/>
        <v>0</v>
      </c>
      <c r="BI337" s="185">
        <f t="shared" si="38"/>
        <v>0</v>
      </c>
      <c r="BJ337" s="14" t="s">
        <v>84</v>
      </c>
      <c r="BK337" s="185">
        <f t="shared" si="39"/>
        <v>0</v>
      </c>
      <c r="BL337" s="14" t="s">
        <v>84</v>
      </c>
      <c r="BM337" s="184" t="s">
        <v>2071</v>
      </c>
    </row>
    <row r="338" spans="1:65" s="2" customFormat="1" ht="24.2" customHeight="1">
      <c r="A338" s="31"/>
      <c r="B338" s="32"/>
      <c r="C338" s="186" t="s">
        <v>2072</v>
      </c>
      <c r="D338" s="186" t="s">
        <v>597</v>
      </c>
      <c r="E338" s="187" t="s">
        <v>2073</v>
      </c>
      <c r="F338" s="188" t="s">
        <v>2074</v>
      </c>
      <c r="G338" s="189" t="s">
        <v>166</v>
      </c>
      <c r="H338" s="190">
        <v>8</v>
      </c>
      <c r="I338" s="191"/>
      <c r="J338" s="192">
        <f t="shared" si="30"/>
        <v>0</v>
      </c>
      <c r="K338" s="188" t="s">
        <v>167</v>
      </c>
      <c r="L338" s="36"/>
      <c r="M338" s="193" t="s">
        <v>1</v>
      </c>
      <c r="N338" s="194" t="s">
        <v>42</v>
      </c>
      <c r="O338" s="68"/>
      <c r="P338" s="182">
        <f t="shared" si="31"/>
        <v>0</v>
      </c>
      <c r="Q338" s="182">
        <v>0</v>
      </c>
      <c r="R338" s="182">
        <f t="shared" si="32"/>
        <v>0</v>
      </c>
      <c r="S338" s="182">
        <v>0</v>
      </c>
      <c r="T338" s="183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4" t="s">
        <v>84</v>
      </c>
      <c r="AT338" s="184" t="s">
        <v>597</v>
      </c>
      <c r="AU338" s="184" t="s">
        <v>77</v>
      </c>
      <c r="AY338" s="14" t="s">
        <v>168</v>
      </c>
      <c r="BE338" s="185">
        <f t="shared" si="34"/>
        <v>0</v>
      </c>
      <c r="BF338" s="185">
        <f t="shared" si="35"/>
        <v>0</v>
      </c>
      <c r="BG338" s="185">
        <f t="shared" si="36"/>
        <v>0</v>
      </c>
      <c r="BH338" s="185">
        <f t="shared" si="37"/>
        <v>0</v>
      </c>
      <c r="BI338" s="185">
        <f t="shared" si="38"/>
        <v>0</v>
      </c>
      <c r="BJ338" s="14" t="s">
        <v>84</v>
      </c>
      <c r="BK338" s="185">
        <f t="shared" si="39"/>
        <v>0</v>
      </c>
      <c r="BL338" s="14" t="s">
        <v>84</v>
      </c>
      <c r="BM338" s="184" t="s">
        <v>2075</v>
      </c>
    </row>
    <row r="339" spans="1:65" s="2" customFormat="1" ht="24.2" customHeight="1">
      <c r="A339" s="31"/>
      <c r="B339" s="32"/>
      <c r="C339" s="172" t="s">
        <v>737</v>
      </c>
      <c r="D339" s="172" t="s">
        <v>163</v>
      </c>
      <c r="E339" s="173" t="s">
        <v>2076</v>
      </c>
      <c r="F339" s="174" t="s">
        <v>2077</v>
      </c>
      <c r="G339" s="175" t="s">
        <v>166</v>
      </c>
      <c r="H339" s="176">
        <v>120</v>
      </c>
      <c r="I339" s="177"/>
      <c r="J339" s="178">
        <f t="shared" si="30"/>
        <v>0</v>
      </c>
      <c r="K339" s="174" t="s">
        <v>167</v>
      </c>
      <c r="L339" s="179"/>
      <c r="M339" s="180" t="s">
        <v>1</v>
      </c>
      <c r="N339" s="181" t="s">
        <v>42</v>
      </c>
      <c r="O339" s="68"/>
      <c r="P339" s="182">
        <f t="shared" si="31"/>
        <v>0</v>
      </c>
      <c r="Q339" s="182">
        <v>0</v>
      </c>
      <c r="R339" s="182">
        <f t="shared" si="32"/>
        <v>0</v>
      </c>
      <c r="S339" s="182">
        <v>0</v>
      </c>
      <c r="T339" s="183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84" t="s">
        <v>213</v>
      </c>
      <c r="AT339" s="184" t="s">
        <v>163</v>
      </c>
      <c r="AU339" s="184" t="s">
        <v>77</v>
      </c>
      <c r="AY339" s="14" t="s">
        <v>168</v>
      </c>
      <c r="BE339" s="185">
        <f t="shared" si="34"/>
        <v>0</v>
      </c>
      <c r="BF339" s="185">
        <f t="shared" si="35"/>
        <v>0</v>
      </c>
      <c r="BG339" s="185">
        <f t="shared" si="36"/>
        <v>0</v>
      </c>
      <c r="BH339" s="185">
        <f t="shared" si="37"/>
        <v>0</v>
      </c>
      <c r="BI339" s="185">
        <f t="shared" si="38"/>
        <v>0</v>
      </c>
      <c r="BJ339" s="14" t="s">
        <v>84</v>
      </c>
      <c r="BK339" s="185">
        <f t="shared" si="39"/>
        <v>0</v>
      </c>
      <c r="BL339" s="14" t="s">
        <v>213</v>
      </c>
      <c r="BM339" s="184" t="s">
        <v>2078</v>
      </c>
    </row>
    <row r="340" spans="1:65" s="2" customFormat="1" ht="24.2" customHeight="1">
      <c r="A340" s="31"/>
      <c r="B340" s="32"/>
      <c r="C340" s="186" t="s">
        <v>742</v>
      </c>
      <c r="D340" s="186" t="s">
        <v>597</v>
      </c>
      <c r="E340" s="187" t="s">
        <v>2079</v>
      </c>
      <c r="F340" s="188" t="s">
        <v>2080</v>
      </c>
      <c r="G340" s="189" t="s">
        <v>212</v>
      </c>
      <c r="H340" s="190">
        <v>120</v>
      </c>
      <c r="I340" s="191"/>
      <c r="J340" s="192">
        <f t="shared" si="30"/>
        <v>0</v>
      </c>
      <c r="K340" s="188" t="s">
        <v>167</v>
      </c>
      <c r="L340" s="36"/>
      <c r="M340" s="193" t="s">
        <v>1</v>
      </c>
      <c r="N340" s="194" t="s">
        <v>42</v>
      </c>
      <c r="O340" s="68"/>
      <c r="P340" s="182">
        <f t="shared" si="31"/>
        <v>0</v>
      </c>
      <c r="Q340" s="182">
        <v>0</v>
      </c>
      <c r="R340" s="182">
        <f t="shared" si="32"/>
        <v>0</v>
      </c>
      <c r="S340" s="182">
        <v>0</v>
      </c>
      <c r="T340" s="183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84" t="s">
        <v>84</v>
      </c>
      <c r="AT340" s="184" t="s">
        <v>597</v>
      </c>
      <c r="AU340" s="184" t="s">
        <v>77</v>
      </c>
      <c r="AY340" s="14" t="s">
        <v>168</v>
      </c>
      <c r="BE340" s="185">
        <f t="shared" si="34"/>
        <v>0</v>
      </c>
      <c r="BF340" s="185">
        <f t="shared" si="35"/>
        <v>0</v>
      </c>
      <c r="BG340" s="185">
        <f t="shared" si="36"/>
        <v>0</v>
      </c>
      <c r="BH340" s="185">
        <f t="shared" si="37"/>
        <v>0</v>
      </c>
      <c r="BI340" s="185">
        <f t="shared" si="38"/>
        <v>0</v>
      </c>
      <c r="BJ340" s="14" t="s">
        <v>84</v>
      </c>
      <c r="BK340" s="185">
        <f t="shared" si="39"/>
        <v>0</v>
      </c>
      <c r="BL340" s="14" t="s">
        <v>84</v>
      </c>
      <c r="BM340" s="184" t="s">
        <v>2081</v>
      </c>
    </row>
    <row r="341" spans="1:65" s="2" customFormat="1" ht="24.2" customHeight="1">
      <c r="A341" s="31"/>
      <c r="B341" s="32"/>
      <c r="C341" s="172" t="s">
        <v>2082</v>
      </c>
      <c r="D341" s="172" t="s">
        <v>163</v>
      </c>
      <c r="E341" s="173" t="s">
        <v>2083</v>
      </c>
      <c r="F341" s="174" t="s">
        <v>2084</v>
      </c>
      <c r="G341" s="175" t="s">
        <v>212</v>
      </c>
      <c r="H341" s="176">
        <v>30</v>
      </c>
      <c r="I341" s="177"/>
      <c r="J341" s="178">
        <f t="shared" si="30"/>
        <v>0</v>
      </c>
      <c r="K341" s="174" t="s">
        <v>167</v>
      </c>
      <c r="L341" s="179"/>
      <c r="M341" s="180" t="s">
        <v>1</v>
      </c>
      <c r="N341" s="181" t="s">
        <v>42</v>
      </c>
      <c r="O341" s="68"/>
      <c r="P341" s="182">
        <f t="shared" si="31"/>
        <v>0</v>
      </c>
      <c r="Q341" s="182">
        <v>0</v>
      </c>
      <c r="R341" s="182">
        <f t="shared" si="32"/>
        <v>0</v>
      </c>
      <c r="S341" s="182">
        <v>0</v>
      </c>
      <c r="T341" s="183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84" t="s">
        <v>213</v>
      </c>
      <c r="AT341" s="184" t="s">
        <v>163</v>
      </c>
      <c r="AU341" s="184" t="s">
        <v>77</v>
      </c>
      <c r="AY341" s="14" t="s">
        <v>168</v>
      </c>
      <c r="BE341" s="185">
        <f t="shared" si="34"/>
        <v>0</v>
      </c>
      <c r="BF341" s="185">
        <f t="shared" si="35"/>
        <v>0</v>
      </c>
      <c r="BG341" s="185">
        <f t="shared" si="36"/>
        <v>0</v>
      </c>
      <c r="BH341" s="185">
        <f t="shared" si="37"/>
        <v>0</v>
      </c>
      <c r="BI341" s="185">
        <f t="shared" si="38"/>
        <v>0</v>
      </c>
      <c r="BJ341" s="14" t="s">
        <v>84</v>
      </c>
      <c r="BK341" s="185">
        <f t="shared" si="39"/>
        <v>0</v>
      </c>
      <c r="BL341" s="14" t="s">
        <v>213</v>
      </c>
      <c r="BM341" s="184" t="s">
        <v>2085</v>
      </c>
    </row>
    <row r="342" spans="1:65" s="2" customFormat="1" ht="24.2" customHeight="1">
      <c r="A342" s="31"/>
      <c r="B342" s="32"/>
      <c r="C342" s="186" t="s">
        <v>746</v>
      </c>
      <c r="D342" s="186" t="s">
        <v>597</v>
      </c>
      <c r="E342" s="187" t="s">
        <v>2086</v>
      </c>
      <c r="F342" s="188" t="s">
        <v>2087</v>
      </c>
      <c r="G342" s="189" t="s">
        <v>212</v>
      </c>
      <c r="H342" s="190">
        <v>60</v>
      </c>
      <c r="I342" s="191"/>
      <c r="J342" s="192">
        <f t="shared" si="30"/>
        <v>0</v>
      </c>
      <c r="K342" s="188" t="s">
        <v>167</v>
      </c>
      <c r="L342" s="36"/>
      <c r="M342" s="193" t="s">
        <v>1</v>
      </c>
      <c r="N342" s="194" t="s">
        <v>42</v>
      </c>
      <c r="O342" s="68"/>
      <c r="P342" s="182">
        <f t="shared" si="31"/>
        <v>0</v>
      </c>
      <c r="Q342" s="182">
        <v>0</v>
      </c>
      <c r="R342" s="182">
        <f t="shared" si="32"/>
        <v>0</v>
      </c>
      <c r="S342" s="182">
        <v>0</v>
      </c>
      <c r="T342" s="183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84" t="s">
        <v>84</v>
      </c>
      <c r="AT342" s="184" t="s">
        <v>597</v>
      </c>
      <c r="AU342" s="184" t="s">
        <v>77</v>
      </c>
      <c r="AY342" s="14" t="s">
        <v>168</v>
      </c>
      <c r="BE342" s="185">
        <f t="shared" si="34"/>
        <v>0</v>
      </c>
      <c r="BF342" s="185">
        <f t="shared" si="35"/>
        <v>0</v>
      </c>
      <c r="BG342" s="185">
        <f t="shared" si="36"/>
        <v>0</v>
      </c>
      <c r="BH342" s="185">
        <f t="shared" si="37"/>
        <v>0</v>
      </c>
      <c r="BI342" s="185">
        <f t="shared" si="38"/>
        <v>0</v>
      </c>
      <c r="BJ342" s="14" t="s">
        <v>84</v>
      </c>
      <c r="BK342" s="185">
        <f t="shared" si="39"/>
        <v>0</v>
      </c>
      <c r="BL342" s="14" t="s">
        <v>84</v>
      </c>
      <c r="BM342" s="184" t="s">
        <v>2088</v>
      </c>
    </row>
    <row r="343" spans="1:65" s="2" customFormat="1" ht="24.2" customHeight="1">
      <c r="A343" s="31"/>
      <c r="B343" s="32"/>
      <c r="C343" s="186" t="s">
        <v>750</v>
      </c>
      <c r="D343" s="186" t="s">
        <v>597</v>
      </c>
      <c r="E343" s="187" t="s">
        <v>2089</v>
      </c>
      <c r="F343" s="188" t="s">
        <v>2090</v>
      </c>
      <c r="G343" s="189" t="s">
        <v>212</v>
      </c>
      <c r="H343" s="190">
        <v>180</v>
      </c>
      <c r="I343" s="191"/>
      <c r="J343" s="192">
        <f t="shared" si="30"/>
        <v>0</v>
      </c>
      <c r="K343" s="188" t="s">
        <v>167</v>
      </c>
      <c r="L343" s="36"/>
      <c r="M343" s="193" t="s">
        <v>1</v>
      </c>
      <c r="N343" s="194" t="s">
        <v>42</v>
      </c>
      <c r="O343" s="68"/>
      <c r="P343" s="182">
        <f t="shared" si="31"/>
        <v>0</v>
      </c>
      <c r="Q343" s="182">
        <v>0</v>
      </c>
      <c r="R343" s="182">
        <f t="shared" si="32"/>
        <v>0</v>
      </c>
      <c r="S343" s="182">
        <v>0</v>
      </c>
      <c r="T343" s="183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4" t="s">
        <v>84</v>
      </c>
      <c r="AT343" s="184" t="s">
        <v>597</v>
      </c>
      <c r="AU343" s="184" t="s">
        <v>77</v>
      </c>
      <c r="AY343" s="14" t="s">
        <v>168</v>
      </c>
      <c r="BE343" s="185">
        <f t="shared" si="34"/>
        <v>0</v>
      </c>
      <c r="BF343" s="185">
        <f t="shared" si="35"/>
        <v>0</v>
      </c>
      <c r="BG343" s="185">
        <f t="shared" si="36"/>
        <v>0</v>
      </c>
      <c r="BH343" s="185">
        <f t="shared" si="37"/>
        <v>0</v>
      </c>
      <c r="BI343" s="185">
        <f t="shared" si="38"/>
        <v>0</v>
      </c>
      <c r="BJ343" s="14" t="s">
        <v>84</v>
      </c>
      <c r="BK343" s="185">
        <f t="shared" si="39"/>
        <v>0</v>
      </c>
      <c r="BL343" s="14" t="s">
        <v>84</v>
      </c>
      <c r="BM343" s="184" t="s">
        <v>2091</v>
      </c>
    </row>
    <row r="344" spans="1:65" s="2" customFormat="1" ht="24.2" customHeight="1">
      <c r="A344" s="31"/>
      <c r="B344" s="32"/>
      <c r="C344" s="186" t="s">
        <v>754</v>
      </c>
      <c r="D344" s="186" t="s">
        <v>597</v>
      </c>
      <c r="E344" s="187" t="s">
        <v>2092</v>
      </c>
      <c r="F344" s="188" t="s">
        <v>2093</v>
      </c>
      <c r="G344" s="189" t="s">
        <v>166</v>
      </c>
      <c r="H344" s="190">
        <v>8</v>
      </c>
      <c r="I344" s="191"/>
      <c r="J344" s="192">
        <f t="shared" si="30"/>
        <v>0</v>
      </c>
      <c r="K344" s="188" t="s">
        <v>167</v>
      </c>
      <c r="L344" s="36"/>
      <c r="M344" s="193" t="s">
        <v>1</v>
      </c>
      <c r="N344" s="194" t="s">
        <v>42</v>
      </c>
      <c r="O344" s="68"/>
      <c r="P344" s="182">
        <f t="shared" si="31"/>
        <v>0</v>
      </c>
      <c r="Q344" s="182">
        <v>0</v>
      </c>
      <c r="R344" s="182">
        <f t="shared" si="32"/>
        <v>0</v>
      </c>
      <c r="S344" s="182">
        <v>0</v>
      </c>
      <c r="T344" s="183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84" t="s">
        <v>84</v>
      </c>
      <c r="AT344" s="184" t="s">
        <v>597</v>
      </c>
      <c r="AU344" s="184" t="s">
        <v>77</v>
      </c>
      <c r="AY344" s="14" t="s">
        <v>168</v>
      </c>
      <c r="BE344" s="185">
        <f t="shared" si="34"/>
        <v>0</v>
      </c>
      <c r="BF344" s="185">
        <f t="shared" si="35"/>
        <v>0</v>
      </c>
      <c r="BG344" s="185">
        <f t="shared" si="36"/>
        <v>0</v>
      </c>
      <c r="BH344" s="185">
        <f t="shared" si="37"/>
        <v>0</v>
      </c>
      <c r="BI344" s="185">
        <f t="shared" si="38"/>
        <v>0</v>
      </c>
      <c r="BJ344" s="14" t="s">
        <v>84</v>
      </c>
      <c r="BK344" s="185">
        <f t="shared" si="39"/>
        <v>0</v>
      </c>
      <c r="BL344" s="14" t="s">
        <v>84</v>
      </c>
      <c r="BM344" s="184" t="s">
        <v>2094</v>
      </c>
    </row>
    <row r="345" spans="1:65" s="2" customFormat="1" ht="24.2" customHeight="1">
      <c r="A345" s="31"/>
      <c r="B345" s="32"/>
      <c r="C345" s="186" t="s">
        <v>790</v>
      </c>
      <c r="D345" s="186" t="s">
        <v>597</v>
      </c>
      <c r="E345" s="187" t="s">
        <v>1173</v>
      </c>
      <c r="F345" s="188" t="s">
        <v>1174</v>
      </c>
      <c r="G345" s="189" t="s">
        <v>1162</v>
      </c>
      <c r="H345" s="190">
        <v>1.5</v>
      </c>
      <c r="I345" s="191"/>
      <c r="J345" s="192">
        <f t="shared" si="30"/>
        <v>0</v>
      </c>
      <c r="K345" s="188" t="s">
        <v>167</v>
      </c>
      <c r="L345" s="36"/>
      <c r="M345" s="193" t="s">
        <v>1</v>
      </c>
      <c r="N345" s="194" t="s">
        <v>42</v>
      </c>
      <c r="O345" s="68"/>
      <c r="P345" s="182">
        <f t="shared" si="31"/>
        <v>0</v>
      </c>
      <c r="Q345" s="182">
        <v>0</v>
      </c>
      <c r="R345" s="182">
        <f t="shared" si="32"/>
        <v>0</v>
      </c>
      <c r="S345" s="182">
        <v>0</v>
      </c>
      <c r="T345" s="183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4" t="s">
        <v>84</v>
      </c>
      <c r="AT345" s="184" t="s">
        <v>597</v>
      </c>
      <c r="AU345" s="184" t="s">
        <v>77</v>
      </c>
      <c r="AY345" s="14" t="s">
        <v>168</v>
      </c>
      <c r="BE345" s="185">
        <f t="shared" si="34"/>
        <v>0</v>
      </c>
      <c r="BF345" s="185">
        <f t="shared" si="35"/>
        <v>0</v>
      </c>
      <c r="BG345" s="185">
        <f t="shared" si="36"/>
        <v>0</v>
      </c>
      <c r="BH345" s="185">
        <f t="shared" si="37"/>
        <v>0</v>
      </c>
      <c r="BI345" s="185">
        <f t="shared" si="38"/>
        <v>0</v>
      </c>
      <c r="BJ345" s="14" t="s">
        <v>84</v>
      </c>
      <c r="BK345" s="185">
        <f t="shared" si="39"/>
        <v>0</v>
      </c>
      <c r="BL345" s="14" t="s">
        <v>84</v>
      </c>
      <c r="BM345" s="184" t="s">
        <v>2095</v>
      </c>
    </row>
    <row r="346" spans="1:65" s="12" customFormat="1" ht="25.9" customHeight="1">
      <c r="B346" s="195"/>
      <c r="C346" s="196"/>
      <c r="D346" s="197" t="s">
        <v>76</v>
      </c>
      <c r="E346" s="198" t="s">
        <v>1183</v>
      </c>
      <c r="F346" s="198" t="s">
        <v>1184</v>
      </c>
      <c r="G346" s="196"/>
      <c r="H346" s="196"/>
      <c r="I346" s="199"/>
      <c r="J346" s="200">
        <f>BK346</f>
        <v>0</v>
      </c>
      <c r="K346" s="196"/>
      <c r="L346" s="201"/>
      <c r="M346" s="202"/>
      <c r="N346" s="203"/>
      <c r="O346" s="203"/>
      <c r="P346" s="204">
        <f>SUM(P347:P371)</f>
        <v>0</v>
      </c>
      <c r="Q346" s="203"/>
      <c r="R346" s="204">
        <f>SUM(R347:R371)</f>
        <v>0</v>
      </c>
      <c r="S346" s="203"/>
      <c r="T346" s="205">
        <f>SUM(T347:T371)</f>
        <v>0</v>
      </c>
      <c r="AR346" s="206" t="s">
        <v>176</v>
      </c>
      <c r="AT346" s="207" t="s">
        <v>76</v>
      </c>
      <c r="AU346" s="207" t="s">
        <v>77</v>
      </c>
      <c r="AY346" s="206" t="s">
        <v>168</v>
      </c>
      <c r="BK346" s="208">
        <f>SUM(BK347:BK371)</f>
        <v>0</v>
      </c>
    </row>
    <row r="347" spans="1:65" s="2" customFormat="1" ht="24.2" customHeight="1">
      <c r="A347" s="31"/>
      <c r="B347" s="32"/>
      <c r="C347" s="186" t="s">
        <v>590</v>
      </c>
      <c r="D347" s="186" t="s">
        <v>597</v>
      </c>
      <c r="E347" s="187" t="s">
        <v>2096</v>
      </c>
      <c r="F347" s="188" t="s">
        <v>2097</v>
      </c>
      <c r="G347" s="189" t="s">
        <v>212</v>
      </c>
      <c r="H347" s="190">
        <v>600</v>
      </c>
      <c r="I347" s="191"/>
      <c r="J347" s="192">
        <f t="shared" ref="J347:J371" si="40">ROUND(I347*H347,2)</f>
        <v>0</v>
      </c>
      <c r="K347" s="188" t="s">
        <v>167</v>
      </c>
      <c r="L347" s="36"/>
      <c r="M347" s="193" t="s">
        <v>1</v>
      </c>
      <c r="N347" s="194" t="s">
        <v>42</v>
      </c>
      <c r="O347" s="68"/>
      <c r="P347" s="182">
        <f t="shared" ref="P347:P371" si="41">O347*H347</f>
        <v>0</v>
      </c>
      <c r="Q347" s="182">
        <v>0</v>
      </c>
      <c r="R347" s="182">
        <f t="shared" ref="R347:R371" si="42">Q347*H347</f>
        <v>0</v>
      </c>
      <c r="S347" s="182">
        <v>0</v>
      </c>
      <c r="T347" s="183">
        <f t="shared" ref="T347:T371" si="43"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4" t="s">
        <v>585</v>
      </c>
      <c r="AT347" s="184" t="s">
        <v>597</v>
      </c>
      <c r="AU347" s="184" t="s">
        <v>84</v>
      </c>
      <c r="AY347" s="14" t="s">
        <v>168</v>
      </c>
      <c r="BE347" s="185">
        <f t="shared" ref="BE347:BE371" si="44">IF(N347="základní",J347,0)</f>
        <v>0</v>
      </c>
      <c r="BF347" s="185">
        <f t="shared" ref="BF347:BF371" si="45">IF(N347="snížená",J347,0)</f>
        <v>0</v>
      </c>
      <c r="BG347" s="185">
        <f t="shared" ref="BG347:BG371" si="46">IF(N347="zákl. přenesená",J347,0)</f>
        <v>0</v>
      </c>
      <c r="BH347" s="185">
        <f t="shared" ref="BH347:BH371" si="47">IF(N347="sníž. přenesená",J347,0)</f>
        <v>0</v>
      </c>
      <c r="BI347" s="185">
        <f t="shared" ref="BI347:BI371" si="48">IF(N347="nulová",J347,0)</f>
        <v>0</v>
      </c>
      <c r="BJ347" s="14" t="s">
        <v>84</v>
      </c>
      <c r="BK347" s="185">
        <f t="shared" ref="BK347:BK371" si="49">ROUND(I347*H347,2)</f>
        <v>0</v>
      </c>
      <c r="BL347" s="14" t="s">
        <v>585</v>
      </c>
      <c r="BM347" s="184" t="s">
        <v>2098</v>
      </c>
    </row>
    <row r="348" spans="1:65" s="2" customFormat="1" ht="24.2" customHeight="1">
      <c r="A348" s="31"/>
      <c r="B348" s="32"/>
      <c r="C348" s="186" t="s">
        <v>1121</v>
      </c>
      <c r="D348" s="186" t="s">
        <v>597</v>
      </c>
      <c r="E348" s="187" t="s">
        <v>2099</v>
      </c>
      <c r="F348" s="188" t="s">
        <v>2100</v>
      </c>
      <c r="G348" s="189" t="s">
        <v>212</v>
      </c>
      <c r="H348" s="190">
        <v>120</v>
      </c>
      <c r="I348" s="191"/>
      <c r="J348" s="192">
        <f t="shared" si="40"/>
        <v>0</v>
      </c>
      <c r="K348" s="188" t="s">
        <v>167</v>
      </c>
      <c r="L348" s="36"/>
      <c r="M348" s="193" t="s">
        <v>1</v>
      </c>
      <c r="N348" s="194" t="s">
        <v>42</v>
      </c>
      <c r="O348" s="68"/>
      <c r="P348" s="182">
        <f t="shared" si="41"/>
        <v>0</v>
      </c>
      <c r="Q348" s="182">
        <v>0</v>
      </c>
      <c r="R348" s="182">
        <f t="shared" si="42"/>
        <v>0</v>
      </c>
      <c r="S348" s="182">
        <v>0</v>
      </c>
      <c r="T348" s="183">
        <f t="shared" si="4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84" t="s">
        <v>585</v>
      </c>
      <c r="AT348" s="184" t="s">
        <v>597</v>
      </c>
      <c r="AU348" s="184" t="s">
        <v>84</v>
      </c>
      <c r="AY348" s="14" t="s">
        <v>168</v>
      </c>
      <c r="BE348" s="185">
        <f t="shared" si="44"/>
        <v>0</v>
      </c>
      <c r="BF348" s="185">
        <f t="shared" si="45"/>
        <v>0</v>
      </c>
      <c r="BG348" s="185">
        <f t="shared" si="46"/>
        <v>0</v>
      </c>
      <c r="BH348" s="185">
        <f t="shared" si="47"/>
        <v>0</v>
      </c>
      <c r="BI348" s="185">
        <f t="shared" si="48"/>
        <v>0</v>
      </c>
      <c r="BJ348" s="14" t="s">
        <v>84</v>
      </c>
      <c r="BK348" s="185">
        <f t="shared" si="49"/>
        <v>0</v>
      </c>
      <c r="BL348" s="14" t="s">
        <v>585</v>
      </c>
      <c r="BM348" s="184" t="s">
        <v>2101</v>
      </c>
    </row>
    <row r="349" spans="1:65" s="2" customFormat="1" ht="24.2" customHeight="1">
      <c r="A349" s="31"/>
      <c r="B349" s="32"/>
      <c r="C349" s="186" t="s">
        <v>1093</v>
      </c>
      <c r="D349" s="186" t="s">
        <v>597</v>
      </c>
      <c r="E349" s="187" t="s">
        <v>2102</v>
      </c>
      <c r="F349" s="188" t="s">
        <v>2103</v>
      </c>
      <c r="G349" s="189" t="s">
        <v>212</v>
      </c>
      <c r="H349" s="190">
        <v>120</v>
      </c>
      <c r="I349" s="191"/>
      <c r="J349" s="192">
        <f t="shared" si="40"/>
        <v>0</v>
      </c>
      <c r="K349" s="188" t="s">
        <v>167</v>
      </c>
      <c r="L349" s="36"/>
      <c r="M349" s="193" t="s">
        <v>1</v>
      </c>
      <c r="N349" s="194" t="s">
        <v>42</v>
      </c>
      <c r="O349" s="68"/>
      <c r="P349" s="182">
        <f t="shared" si="41"/>
        <v>0</v>
      </c>
      <c r="Q349" s="182">
        <v>0</v>
      </c>
      <c r="R349" s="182">
        <f t="shared" si="42"/>
        <v>0</v>
      </c>
      <c r="S349" s="182">
        <v>0</v>
      </c>
      <c r="T349" s="183">
        <f t="shared" si="4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84" t="s">
        <v>585</v>
      </c>
      <c r="AT349" s="184" t="s">
        <v>597</v>
      </c>
      <c r="AU349" s="184" t="s">
        <v>84</v>
      </c>
      <c r="AY349" s="14" t="s">
        <v>168</v>
      </c>
      <c r="BE349" s="185">
        <f t="shared" si="44"/>
        <v>0</v>
      </c>
      <c r="BF349" s="185">
        <f t="shared" si="45"/>
        <v>0</v>
      </c>
      <c r="BG349" s="185">
        <f t="shared" si="46"/>
        <v>0</v>
      </c>
      <c r="BH349" s="185">
        <f t="shared" si="47"/>
        <v>0</v>
      </c>
      <c r="BI349" s="185">
        <f t="shared" si="48"/>
        <v>0</v>
      </c>
      <c r="BJ349" s="14" t="s">
        <v>84</v>
      </c>
      <c r="BK349" s="185">
        <f t="shared" si="49"/>
        <v>0</v>
      </c>
      <c r="BL349" s="14" t="s">
        <v>585</v>
      </c>
      <c r="BM349" s="184" t="s">
        <v>2104</v>
      </c>
    </row>
    <row r="350" spans="1:65" s="2" customFormat="1" ht="24.2" customHeight="1">
      <c r="A350" s="31"/>
      <c r="B350" s="32"/>
      <c r="C350" s="186" t="s">
        <v>1113</v>
      </c>
      <c r="D350" s="186" t="s">
        <v>597</v>
      </c>
      <c r="E350" s="187" t="s">
        <v>2105</v>
      </c>
      <c r="F350" s="188" t="s">
        <v>2106</v>
      </c>
      <c r="G350" s="189" t="s">
        <v>166</v>
      </c>
      <c r="H350" s="190">
        <v>1</v>
      </c>
      <c r="I350" s="191"/>
      <c r="J350" s="192">
        <f t="shared" si="40"/>
        <v>0</v>
      </c>
      <c r="K350" s="188" t="s">
        <v>167</v>
      </c>
      <c r="L350" s="36"/>
      <c r="M350" s="193" t="s">
        <v>1</v>
      </c>
      <c r="N350" s="194" t="s">
        <v>42</v>
      </c>
      <c r="O350" s="68"/>
      <c r="P350" s="182">
        <f t="shared" si="41"/>
        <v>0</v>
      </c>
      <c r="Q350" s="182">
        <v>0</v>
      </c>
      <c r="R350" s="182">
        <f t="shared" si="42"/>
        <v>0</v>
      </c>
      <c r="S350" s="182">
        <v>0</v>
      </c>
      <c r="T350" s="183">
        <f t="shared" si="4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84" t="s">
        <v>585</v>
      </c>
      <c r="AT350" s="184" t="s">
        <v>597</v>
      </c>
      <c r="AU350" s="184" t="s">
        <v>84</v>
      </c>
      <c r="AY350" s="14" t="s">
        <v>168</v>
      </c>
      <c r="BE350" s="185">
        <f t="shared" si="44"/>
        <v>0</v>
      </c>
      <c r="BF350" s="185">
        <f t="shared" si="45"/>
        <v>0</v>
      </c>
      <c r="BG350" s="185">
        <f t="shared" si="46"/>
        <v>0</v>
      </c>
      <c r="BH350" s="185">
        <f t="shared" si="47"/>
        <v>0</v>
      </c>
      <c r="BI350" s="185">
        <f t="shared" si="48"/>
        <v>0</v>
      </c>
      <c r="BJ350" s="14" t="s">
        <v>84</v>
      </c>
      <c r="BK350" s="185">
        <f t="shared" si="49"/>
        <v>0</v>
      </c>
      <c r="BL350" s="14" t="s">
        <v>585</v>
      </c>
      <c r="BM350" s="184" t="s">
        <v>2107</v>
      </c>
    </row>
    <row r="351" spans="1:65" s="2" customFormat="1" ht="24.2" customHeight="1">
      <c r="A351" s="31"/>
      <c r="B351" s="32"/>
      <c r="C351" s="172" t="s">
        <v>1117</v>
      </c>
      <c r="D351" s="172" t="s">
        <v>163</v>
      </c>
      <c r="E351" s="173" t="s">
        <v>2108</v>
      </c>
      <c r="F351" s="174" t="s">
        <v>2109</v>
      </c>
      <c r="G351" s="175" t="s">
        <v>212</v>
      </c>
      <c r="H351" s="176">
        <v>120</v>
      </c>
      <c r="I351" s="177"/>
      <c r="J351" s="178">
        <f t="shared" si="40"/>
        <v>0</v>
      </c>
      <c r="K351" s="174" t="s">
        <v>167</v>
      </c>
      <c r="L351" s="179"/>
      <c r="M351" s="180" t="s">
        <v>1</v>
      </c>
      <c r="N351" s="181" t="s">
        <v>42</v>
      </c>
      <c r="O351" s="68"/>
      <c r="P351" s="182">
        <f t="shared" si="41"/>
        <v>0</v>
      </c>
      <c r="Q351" s="182">
        <v>0</v>
      </c>
      <c r="R351" s="182">
        <f t="shared" si="42"/>
        <v>0</v>
      </c>
      <c r="S351" s="182">
        <v>0</v>
      </c>
      <c r="T351" s="183">
        <f t="shared" si="4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84" t="s">
        <v>213</v>
      </c>
      <c r="AT351" s="184" t="s">
        <v>163</v>
      </c>
      <c r="AU351" s="184" t="s">
        <v>84</v>
      </c>
      <c r="AY351" s="14" t="s">
        <v>168</v>
      </c>
      <c r="BE351" s="185">
        <f t="shared" si="44"/>
        <v>0</v>
      </c>
      <c r="BF351" s="185">
        <f t="shared" si="45"/>
        <v>0</v>
      </c>
      <c r="BG351" s="185">
        <f t="shared" si="46"/>
        <v>0</v>
      </c>
      <c r="BH351" s="185">
        <f t="shared" si="47"/>
        <v>0</v>
      </c>
      <c r="BI351" s="185">
        <f t="shared" si="48"/>
        <v>0</v>
      </c>
      <c r="BJ351" s="14" t="s">
        <v>84</v>
      </c>
      <c r="BK351" s="185">
        <f t="shared" si="49"/>
        <v>0</v>
      </c>
      <c r="BL351" s="14" t="s">
        <v>213</v>
      </c>
      <c r="BM351" s="184" t="s">
        <v>2110</v>
      </c>
    </row>
    <row r="352" spans="1:65" s="2" customFormat="1" ht="24.2" customHeight="1">
      <c r="A352" s="31"/>
      <c r="B352" s="32"/>
      <c r="C352" s="186" t="s">
        <v>1034</v>
      </c>
      <c r="D352" s="186" t="s">
        <v>597</v>
      </c>
      <c r="E352" s="187" t="s">
        <v>2111</v>
      </c>
      <c r="F352" s="188" t="s">
        <v>1517</v>
      </c>
      <c r="G352" s="189" t="s">
        <v>166</v>
      </c>
      <c r="H352" s="190">
        <v>2</v>
      </c>
      <c r="I352" s="191"/>
      <c r="J352" s="192">
        <f t="shared" si="40"/>
        <v>0</v>
      </c>
      <c r="K352" s="188" t="s">
        <v>167</v>
      </c>
      <c r="L352" s="36"/>
      <c r="M352" s="193" t="s">
        <v>1</v>
      </c>
      <c r="N352" s="194" t="s">
        <v>42</v>
      </c>
      <c r="O352" s="68"/>
      <c r="P352" s="182">
        <f t="shared" si="41"/>
        <v>0</v>
      </c>
      <c r="Q352" s="182">
        <v>0</v>
      </c>
      <c r="R352" s="182">
        <f t="shared" si="42"/>
        <v>0</v>
      </c>
      <c r="S352" s="182">
        <v>0</v>
      </c>
      <c r="T352" s="183">
        <f t="shared" si="4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84" t="s">
        <v>585</v>
      </c>
      <c r="AT352" s="184" t="s">
        <v>597</v>
      </c>
      <c r="AU352" s="184" t="s">
        <v>84</v>
      </c>
      <c r="AY352" s="14" t="s">
        <v>168</v>
      </c>
      <c r="BE352" s="185">
        <f t="shared" si="44"/>
        <v>0</v>
      </c>
      <c r="BF352" s="185">
        <f t="shared" si="45"/>
        <v>0</v>
      </c>
      <c r="BG352" s="185">
        <f t="shared" si="46"/>
        <v>0</v>
      </c>
      <c r="BH352" s="185">
        <f t="shared" si="47"/>
        <v>0</v>
      </c>
      <c r="BI352" s="185">
        <f t="shared" si="48"/>
        <v>0</v>
      </c>
      <c r="BJ352" s="14" t="s">
        <v>84</v>
      </c>
      <c r="BK352" s="185">
        <f t="shared" si="49"/>
        <v>0</v>
      </c>
      <c r="BL352" s="14" t="s">
        <v>585</v>
      </c>
      <c r="BM352" s="184" t="s">
        <v>2112</v>
      </c>
    </row>
    <row r="353" spans="1:65" s="2" customFormat="1" ht="24.2" customHeight="1">
      <c r="A353" s="31"/>
      <c r="B353" s="32"/>
      <c r="C353" s="186" t="s">
        <v>1038</v>
      </c>
      <c r="D353" s="186" t="s">
        <v>597</v>
      </c>
      <c r="E353" s="187" t="s">
        <v>2113</v>
      </c>
      <c r="F353" s="188" t="s">
        <v>2114</v>
      </c>
      <c r="G353" s="189" t="s">
        <v>166</v>
      </c>
      <c r="H353" s="190">
        <v>3</v>
      </c>
      <c r="I353" s="191"/>
      <c r="J353" s="192">
        <f t="shared" si="40"/>
        <v>0</v>
      </c>
      <c r="K353" s="188" t="s">
        <v>167</v>
      </c>
      <c r="L353" s="36"/>
      <c r="M353" s="193" t="s">
        <v>1</v>
      </c>
      <c r="N353" s="194" t="s">
        <v>42</v>
      </c>
      <c r="O353" s="68"/>
      <c r="P353" s="182">
        <f t="shared" si="41"/>
        <v>0</v>
      </c>
      <c r="Q353" s="182">
        <v>0</v>
      </c>
      <c r="R353" s="182">
        <f t="shared" si="42"/>
        <v>0</v>
      </c>
      <c r="S353" s="182">
        <v>0</v>
      </c>
      <c r="T353" s="183">
        <f t="shared" si="4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84" t="s">
        <v>585</v>
      </c>
      <c r="AT353" s="184" t="s">
        <v>597</v>
      </c>
      <c r="AU353" s="184" t="s">
        <v>84</v>
      </c>
      <c r="AY353" s="14" t="s">
        <v>168</v>
      </c>
      <c r="BE353" s="185">
        <f t="shared" si="44"/>
        <v>0</v>
      </c>
      <c r="BF353" s="185">
        <f t="shared" si="45"/>
        <v>0</v>
      </c>
      <c r="BG353" s="185">
        <f t="shared" si="46"/>
        <v>0</v>
      </c>
      <c r="BH353" s="185">
        <f t="shared" si="47"/>
        <v>0</v>
      </c>
      <c r="BI353" s="185">
        <f t="shared" si="48"/>
        <v>0</v>
      </c>
      <c r="BJ353" s="14" t="s">
        <v>84</v>
      </c>
      <c r="BK353" s="185">
        <f t="shared" si="49"/>
        <v>0</v>
      </c>
      <c r="BL353" s="14" t="s">
        <v>585</v>
      </c>
      <c r="BM353" s="184" t="s">
        <v>2115</v>
      </c>
    </row>
    <row r="354" spans="1:65" s="2" customFormat="1" ht="24.2" customHeight="1">
      <c r="A354" s="31"/>
      <c r="B354" s="32"/>
      <c r="C354" s="186" t="s">
        <v>1042</v>
      </c>
      <c r="D354" s="186" t="s">
        <v>597</v>
      </c>
      <c r="E354" s="187" t="s">
        <v>2116</v>
      </c>
      <c r="F354" s="188" t="s">
        <v>2117</v>
      </c>
      <c r="G354" s="189" t="s">
        <v>166</v>
      </c>
      <c r="H354" s="190">
        <v>2</v>
      </c>
      <c r="I354" s="191"/>
      <c r="J354" s="192">
        <f t="shared" si="40"/>
        <v>0</v>
      </c>
      <c r="K354" s="188" t="s">
        <v>167</v>
      </c>
      <c r="L354" s="36"/>
      <c r="M354" s="193" t="s">
        <v>1</v>
      </c>
      <c r="N354" s="194" t="s">
        <v>42</v>
      </c>
      <c r="O354" s="68"/>
      <c r="P354" s="182">
        <f t="shared" si="41"/>
        <v>0</v>
      </c>
      <c r="Q354" s="182">
        <v>0</v>
      </c>
      <c r="R354" s="182">
        <f t="shared" si="42"/>
        <v>0</v>
      </c>
      <c r="S354" s="182">
        <v>0</v>
      </c>
      <c r="T354" s="183">
        <f t="shared" si="4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84" t="s">
        <v>585</v>
      </c>
      <c r="AT354" s="184" t="s">
        <v>597</v>
      </c>
      <c r="AU354" s="184" t="s">
        <v>84</v>
      </c>
      <c r="AY354" s="14" t="s">
        <v>168</v>
      </c>
      <c r="BE354" s="185">
        <f t="shared" si="44"/>
        <v>0</v>
      </c>
      <c r="BF354" s="185">
        <f t="shared" si="45"/>
        <v>0</v>
      </c>
      <c r="BG354" s="185">
        <f t="shared" si="46"/>
        <v>0</v>
      </c>
      <c r="BH354" s="185">
        <f t="shared" si="47"/>
        <v>0</v>
      </c>
      <c r="BI354" s="185">
        <f t="shared" si="48"/>
        <v>0</v>
      </c>
      <c r="BJ354" s="14" t="s">
        <v>84</v>
      </c>
      <c r="BK354" s="185">
        <f t="shared" si="49"/>
        <v>0</v>
      </c>
      <c r="BL354" s="14" t="s">
        <v>585</v>
      </c>
      <c r="BM354" s="184" t="s">
        <v>2118</v>
      </c>
    </row>
    <row r="355" spans="1:65" s="2" customFormat="1" ht="24.2" customHeight="1">
      <c r="A355" s="31"/>
      <c r="B355" s="32"/>
      <c r="C355" s="186" t="s">
        <v>1046</v>
      </c>
      <c r="D355" s="186" t="s">
        <v>597</v>
      </c>
      <c r="E355" s="187" t="s">
        <v>2119</v>
      </c>
      <c r="F355" s="188" t="s">
        <v>2120</v>
      </c>
      <c r="G355" s="189" t="s">
        <v>166</v>
      </c>
      <c r="H355" s="190">
        <v>13</v>
      </c>
      <c r="I355" s="191"/>
      <c r="J355" s="192">
        <f t="shared" si="40"/>
        <v>0</v>
      </c>
      <c r="K355" s="188" t="s">
        <v>167</v>
      </c>
      <c r="L355" s="36"/>
      <c r="M355" s="193" t="s">
        <v>1</v>
      </c>
      <c r="N355" s="194" t="s">
        <v>42</v>
      </c>
      <c r="O355" s="68"/>
      <c r="P355" s="182">
        <f t="shared" si="41"/>
        <v>0</v>
      </c>
      <c r="Q355" s="182">
        <v>0</v>
      </c>
      <c r="R355" s="182">
        <f t="shared" si="42"/>
        <v>0</v>
      </c>
      <c r="S355" s="182">
        <v>0</v>
      </c>
      <c r="T355" s="183">
        <f t="shared" si="4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84" t="s">
        <v>585</v>
      </c>
      <c r="AT355" s="184" t="s">
        <v>597</v>
      </c>
      <c r="AU355" s="184" t="s">
        <v>84</v>
      </c>
      <c r="AY355" s="14" t="s">
        <v>168</v>
      </c>
      <c r="BE355" s="185">
        <f t="shared" si="44"/>
        <v>0</v>
      </c>
      <c r="BF355" s="185">
        <f t="shared" si="45"/>
        <v>0</v>
      </c>
      <c r="BG355" s="185">
        <f t="shared" si="46"/>
        <v>0</v>
      </c>
      <c r="BH355" s="185">
        <f t="shared" si="47"/>
        <v>0</v>
      </c>
      <c r="BI355" s="185">
        <f t="shared" si="48"/>
        <v>0</v>
      </c>
      <c r="BJ355" s="14" t="s">
        <v>84</v>
      </c>
      <c r="BK355" s="185">
        <f t="shared" si="49"/>
        <v>0</v>
      </c>
      <c r="BL355" s="14" t="s">
        <v>585</v>
      </c>
      <c r="BM355" s="184" t="s">
        <v>2121</v>
      </c>
    </row>
    <row r="356" spans="1:65" s="2" customFormat="1" ht="24.2" customHeight="1">
      <c r="A356" s="31"/>
      <c r="B356" s="32"/>
      <c r="C356" s="186" t="s">
        <v>1050</v>
      </c>
      <c r="D356" s="186" t="s">
        <v>597</v>
      </c>
      <c r="E356" s="187" t="s">
        <v>2122</v>
      </c>
      <c r="F356" s="188" t="s">
        <v>2123</v>
      </c>
      <c r="G356" s="189" t="s">
        <v>166</v>
      </c>
      <c r="H356" s="190">
        <v>1</v>
      </c>
      <c r="I356" s="191"/>
      <c r="J356" s="192">
        <f t="shared" si="40"/>
        <v>0</v>
      </c>
      <c r="K356" s="188" t="s">
        <v>167</v>
      </c>
      <c r="L356" s="36"/>
      <c r="M356" s="193" t="s">
        <v>1</v>
      </c>
      <c r="N356" s="194" t="s">
        <v>42</v>
      </c>
      <c r="O356" s="68"/>
      <c r="P356" s="182">
        <f t="shared" si="41"/>
        <v>0</v>
      </c>
      <c r="Q356" s="182">
        <v>0</v>
      </c>
      <c r="R356" s="182">
        <f t="shared" si="42"/>
        <v>0</v>
      </c>
      <c r="S356" s="182">
        <v>0</v>
      </c>
      <c r="T356" s="183">
        <f t="shared" si="4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84" t="s">
        <v>585</v>
      </c>
      <c r="AT356" s="184" t="s">
        <v>597</v>
      </c>
      <c r="AU356" s="184" t="s">
        <v>84</v>
      </c>
      <c r="AY356" s="14" t="s">
        <v>168</v>
      </c>
      <c r="BE356" s="185">
        <f t="shared" si="44"/>
        <v>0</v>
      </c>
      <c r="BF356" s="185">
        <f t="shared" si="45"/>
        <v>0</v>
      </c>
      <c r="BG356" s="185">
        <f t="shared" si="46"/>
        <v>0</v>
      </c>
      <c r="BH356" s="185">
        <f t="shared" si="47"/>
        <v>0</v>
      </c>
      <c r="BI356" s="185">
        <f t="shared" si="48"/>
        <v>0</v>
      </c>
      <c r="BJ356" s="14" t="s">
        <v>84</v>
      </c>
      <c r="BK356" s="185">
        <f t="shared" si="49"/>
        <v>0</v>
      </c>
      <c r="BL356" s="14" t="s">
        <v>585</v>
      </c>
      <c r="BM356" s="184" t="s">
        <v>2124</v>
      </c>
    </row>
    <row r="357" spans="1:65" s="2" customFormat="1" ht="24.2" customHeight="1">
      <c r="A357" s="31"/>
      <c r="B357" s="32"/>
      <c r="C357" s="186" t="s">
        <v>1054</v>
      </c>
      <c r="D357" s="186" t="s">
        <v>597</v>
      </c>
      <c r="E357" s="187" t="s">
        <v>2125</v>
      </c>
      <c r="F357" s="188" t="s">
        <v>2126</v>
      </c>
      <c r="G357" s="189" t="s">
        <v>166</v>
      </c>
      <c r="H357" s="190">
        <v>2</v>
      </c>
      <c r="I357" s="191"/>
      <c r="J357" s="192">
        <f t="shared" si="40"/>
        <v>0</v>
      </c>
      <c r="K357" s="188" t="s">
        <v>167</v>
      </c>
      <c r="L357" s="36"/>
      <c r="M357" s="193" t="s">
        <v>1</v>
      </c>
      <c r="N357" s="194" t="s">
        <v>42</v>
      </c>
      <c r="O357" s="68"/>
      <c r="P357" s="182">
        <f t="shared" si="41"/>
        <v>0</v>
      </c>
      <c r="Q357" s="182">
        <v>0</v>
      </c>
      <c r="R357" s="182">
        <f t="shared" si="42"/>
        <v>0</v>
      </c>
      <c r="S357" s="182">
        <v>0</v>
      </c>
      <c r="T357" s="183">
        <f t="shared" si="4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84" t="s">
        <v>585</v>
      </c>
      <c r="AT357" s="184" t="s">
        <v>597</v>
      </c>
      <c r="AU357" s="184" t="s">
        <v>84</v>
      </c>
      <c r="AY357" s="14" t="s">
        <v>168</v>
      </c>
      <c r="BE357" s="185">
        <f t="shared" si="44"/>
        <v>0</v>
      </c>
      <c r="BF357" s="185">
        <f t="shared" si="45"/>
        <v>0</v>
      </c>
      <c r="BG357" s="185">
        <f t="shared" si="46"/>
        <v>0</v>
      </c>
      <c r="BH357" s="185">
        <f t="shared" si="47"/>
        <v>0</v>
      </c>
      <c r="BI357" s="185">
        <f t="shared" si="48"/>
        <v>0</v>
      </c>
      <c r="BJ357" s="14" t="s">
        <v>84</v>
      </c>
      <c r="BK357" s="185">
        <f t="shared" si="49"/>
        <v>0</v>
      </c>
      <c r="BL357" s="14" t="s">
        <v>585</v>
      </c>
      <c r="BM357" s="184" t="s">
        <v>2127</v>
      </c>
    </row>
    <row r="358" spans="1:65" s="2" customFormat="1" ht="24.2" customHeight="1">
      <c r="A358" s="31"/>
      <c r="B358" s="32"/>
      <c r="C358" s="186" t="s">
        <v>1058</v>
      </c>
      <c r="D358" s="186" t="s">
        <v>597</v>
      </c>
      <c r="E358" s="187" t="s">
        <v>2128</v>
      </c>
      <c r="F358" s="188" t="s">
        <v>2129</v>
      </c>
      <c r="G358" s="189" t="s">
        <v>166</v>
      </c>
      <c r="H358" s="190">
        <v>1</v>
      </c>
      <c r="I358" s="191"/>
      <c r="J358" s="192">
        <f t="shared" si="40"/>
        <v>0</v>
      </c>
      <c r="K358" s="188" t="s">
        <v>1</v>
      </c>
      <c r="L358" s="36"/>
      <c r="M358" s="193" t="s">
        <v>1</v>
      </c>
      <c r="N358" s="194" t="s">
        <v>42</v>
      </c>
      <c r="O358" s="68"/>
      <c r="P358" s="182">
        <f t="shared" si="41"/>
        <v>0</v>
      </c>
      <c r="Q358" s="182">
        <v>0</v>
      </c>
      <c r="R358" s="182">
        <f t="shared" si="42"/>
        <v>0</v>
      </c>
      <c r="S358" s="182">
        <v>0</v>
      </c>
      <c r="T358" s="183">
        <f t="shared" si="4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84" t="s">
        <v>585</v>
      </c>
      <c r="AT358" s="184" t="s">
        <v>597</v>
      </c>
      <c r="AU358" s="184" t="s">
        <v>84</v>
      </c>
      <c r="AY358" s="14" t="s">
        <v>168</v>
      </c>
      <c r="BE358" s="185">
        <f t="shared" si="44"/>
        <v>0</v>
      </c>
      <c r="BF358" s="185">
        <f t="shared" si="45"/>
        <v>0</v>
      </c>
      <c r="BG358" s="185">
        <f t="shared" si="46"/>
        <v>0</v>
      </c>
      <c r="BH358" s="185">
        <f t="shared" si="47"/>
        <v>0</v>
      </c>
      <c r="BI358" s="185">
        <f t="shared" si="48"/>
        <v>0</v>
      </c>
      <c r="BJ358" s="14" t="s">
        <v>84</v>
      </c>
      <c r="BK358" s="185">
        <f t="shared" si="49"/>
        <v>0</v>
      </c>
      <c r="BL358" s="14" t="s">
        <v>585</v>
      </c>
      <c r="BM358" s="184" t="s">
        <v>2130</v>
      </c>
    </row>
    <row r="359" spans="1:65" s="2" customFormat="1" ht="24.2" customHeight="1">
      <c r="A359" s="31"/>
      <c r="B359" s="32"/>
      <c r="C359" s="186" t="s">
        <v>1062</v>
      </c>
      <c r="D359" s="186" t="s">
        <v>597</v>
      </c>
      <c r="E359" s="187" t="s">
        <v>2131</v>
      </c>
      <c r="F359" s="188" t="s">
        <v>2132</v>
      </c>
      <c r="G359" s="189" t="s">
        <v>166</v>
      </c>
      <c r="H359" s="190">
        <v>1</v>
      </c>
      <c r="I359" s="191"/>
      <c r="J359" s="192">
        <f t="shared" si="40"/>
        <v>0</v>
      </c>
      <c r="K359" s="188" t="s">
        <v>1</v>
      </c>
      <c r="L359" s="36"/>
      <c r="M359" s="193" t="s">
        <v>1</v>
      </c>
      <c r="N359" s="194" t="s">
        <v>42</v>
      </c>
      <c r="O359" s="68"/>
      <c r="P359" s="182">
        <f t="shared" si="41"/>
        <v>0</v>
      </c>
      <c r="Q359" s="182">
        <v>0</v>
      </c>
      <c r="R359" s="182">
        <f t="shared" si="42"/>
        <v>0</v>
      </c>
      <c r="S359" s="182">
        <v>0</v>
      </c>
      <c r="T359" s="183">
        <f t="shared" si="4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84" t="s">
        <v>585</v>
      </c>
      <c r="AT359" s="184" t="s">
        <v>597</v>
      </c>
      <c r="AU359" s="184" t="s">
        <v>84</v>
      </c>
      <c r="AY359" s="14" t="s">
        <v>168</v>
      </c>
      <c r="BE359" s="185">
        <f t="shared" si="44"/>
        <v>0</v>
      </c>
      <c r="BF359" s="185">
        <f t="shared" si="45"/>
        <v>0</v>
      </c>
      <c r="BG359" s="185">
        <f t="shared" si="46"/>
        <v>0</v>
      </c>
      <c r="BH359" s="185">
        <f t="shared" si="47"/>
        <v>0</v>
      </c>
      <c r="BI359" s="185">
        <f t="shared" si="48"/>
        <v>0</v>
      </c>
      <c r="BJ359" s="14" t="s">
        <v>84</v>
      </c>
      <c r="BK359" s="185">
        <f t="shared" si="49"/>
        <v>0</v>
      </c>
      <c r="BL359" s="14" t="s">
        <v>585</v>
      </c>
      <c r="BM359" s="184" t="s">
        <v>2133</v>
      </c>
    </row>
    <row r="360" spans="1:65" s="2" customFormat="1" ht="24.2" customHeight="1">
      <c r="A360" s="31"/>
      <c r="B360" s="32"/>
      <c r="C360" s="186" t="s">
        <v>1066</v>
      </c>
      <c r="D360" s="186" t="s">
        <v>597</v>
      </c>
      <c r="E360" s="187" t="s">
        <v>2134</v>
      </c>
      <c r="F360" s="188" t="s">
        <v>2135</v>
      </c>
      <c r="G360" s="189" t="s">
        <v>166</v>
      </c>
      <c r="H360" s="190">
        <v>2</v>
      </c>
      <c r="I360" s="191"/>
      <c r="J360" s="192">
        <f t="shared" si="40"/>
        <v>0</v>
      </c>
      <c r="K360" s="188" t="s">
        <v>167</v>
      </c>
      <c r="L360" s="36"/>
      <c r="M360" s="193" t="s">
        <v>1</v>
      </c>
      <c r="N360" s="194" t="s">
        <v>42</v>
      </c>
      <c r="O360" s="68"/>
      <c r="P360" s="182">
        <f t="shared" si="41"/>
        <v>0</v>
      </c>
      <c r="Q360" s="182">
        <v>0</v>
      </c>
      <c r="R360" s="182">
        <f t="shared" si="42"/>
        <v>0</v>
      </c>
      <c r="S360" s="182">
        <v>0</v>
      </c>
      <c r="T360" s="183">
        <f t="shared" si="4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84" t="s">
        <v>585</v>
      </c>
      <c r="AT360" s="184" t="s">
        <v>597</v>
      </c>
      <c r="AU360" s="184" t="s">
        <v>84</v>
      </c>
      <c r="AY360" s="14" t="s">
        <v>168</v>
      </c>
      <c r="BE360" s="185">
        <f t="shared" si="44"/>
        <v>0</v>
      </c>
      <c r="BF360" s="185">
        <f t="shared" si="45"/>
        <v>0</v>
      </c>
      <c r="BG360" s="185">
        <f t="shared" si="46"/>
        <v>0</v>
      </c>
      <c r="BH360" s="185">
        <f t="shared" si="47"/>
        <v>0</v>
      </c>
      <c r="BI360" s="185">
        <f t="shared" si="48"/>
        <v>0</v>
      </c>
      <c r="BJ360" s="14" t="s">
        <v>84</v>
      </c>
      <c r="BK360" s="185">
        <f t="shared" si="49"/>
        <v>0</v>
      </c>
      <c r="BL360" s="14" t="s">
        <v>585</v>
      </c>
      <c r="BM360" s="184" t="s">
        <v>2136</v>
      </c>
    </row>
    <row r="361" spans="1:65" s="2" customFormat="1" ht="24.2" customHeight="1">
      <c r="A361" s="31"/>
      <c r="B361" s="32"/>
      <c r="C361" s="186" t="s">
        <v>1074</v>
      </c>
      <c r="D361" s="186" t="s">
        <v>597</v>
      </c>
      <c r="E361" s="187" t="s">
        <v>2137</v>
      </c>
      <c r="F361" s="188" t="s">
        <v>2138</v>
      </c>
      <c r="G361" s="189" t="s">
        <v>166</v>
      </c>
      <c r="H361" s="190">
        <v>2</v>
      </c>
      <c r="I361" s="191"/>
      <c r="J361" s="192">
        <f t="shared" si="40"/>
        <v>0</v>
      </c>
      <c r="K361" s="188" t="s">
        <v>167</v>
      </c>
      <c r="L361" s="36"/>
      <c r="M361" s="193" t="s">
        <v>1</v>
      </c>
      <c r="N361" s="194" t="s">
        <v>42</v>
      </c>
      <c r="O361" s="68"/>
      <c r="P361" s="182">
        <f t="shared" si="41"/>
        <v>0</v>
      </c>
      <c r="Q361" s="182">
        <v>0</v>
      </c>
      <c r="R361" s="182">
        <f t="shared" si="42"/>
        <v>0</v>
      </c>
      <c r="S361" s="182">
        <v>0</v>
      </c>
      <c r="T361" s="183">
        <f t="shared" si="4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84" t="s">
        <v>585</v>
      </c>
      <c r="AT361" s="184" t="s">
        <v>597</v>
      </c>
      <c r="AU361" s="184" t="s">
        <v>84</v>
      </c>
      <c r="AY361" s="14" t="s">
        <v>168</v>
      </c>
      <c r="BE361" s="185">
        <f t="shared" si="44"/>
        <v>0</v>
      </c>
      <c r="BF361" s="185">
        <f t="shared" si="45"/>
        <v>0</v>
      </c>
      <c r="BG361" s="185">
        <f t="shared" si="46"/>
        <v>0</v>
      </c>
      <c r="BH361" s="185">
        <f t="shared" si="47"/>
        <v>0</v>
      </c>
      <c r="BI361" s="185">
        <f t="shared" si="48"/>
        <v>0</v>
      </c>
      <c r="BJ361" s="14" t="s">
        <v>84</v>
      </c>
      <c r="BK361" s="185">
        <f t="shared" si="49"/>
        <v>0</v>
      </c>
      <c r="BL361" s="14" t="s">
        <v>585</v>
      </c>
      <c r="BM361" s="184" t="s">
        <v>2139</v>
      </c>
    </row>
    <row r="362" spans="1:65" s="2" customFormat="1" ht="24.2" customHeight="1">
      <c r="A362" s="31"/>
      <c r="B362" s="32"/>
      <c r="C362" s="186" t="s">
        <v>1078</v>
      </c>
      <c r="D362" s="186" t="s">
        <v>597</v>
      </c>
      <c r="E362" s="187" t="s">
        <v>2140</v>
      </c>
      <c r="F362" s="188" t="s">
        <v>2141</v>
      </c>
      <c r="G362" s="189" t="s">
        <v>166</v>
      </c>
      <c r="H362" s="190">
        <v>8</v>
      </c>
      <c r="I362" s="191"/>
      <c r="J362" s="192">
        <f t="shared" si="40"/>
        <v>0</v>
      </c>
      <c r="K362" s="188" t="s">
        <v>167</v>
      </c>
      <c r="L362" s="36"/>
      <c r="M362" s="193" t="s">
        <v>1</v>
      </c>
      <c r="N362" s="194" t="s">
        <v>42</v>
      </c>
      <c r="O362" s="68"/>
      <c r="P362" s="182">
        <f t="shared" si="41"/>
        <v>0</v>
      </c>
      <c r="Q362" s="182">
        <v>0</v>
      </c>
      <c r="R362" s="182">
        <f t="shared" si="42"/>
        <v>0</v>
      </c>
      <c r="S362" s="182">
        <v>0</v>
      </c>
      <c r="T362" s="183">
        <f t="shared" si="4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84" t="s">
        <v>585</v>
      </c>
      <c r="AT362" s="184" t="s">
        <v>597</v>
      </c>
      <c r="AU362" s="184" t="s">
        <v>84</v>
      </c>
      <c r="AY362" s="14" t="s">
        <v>168</v>
      </c>
      <c r="BE362" s="185">
        <f t="shared" si="44"/>
        <v>0</v>
      </c>
      <c r="BF362" s="185">
        <f t="shared" si="45"/>
        <v>0</v>
      </c>
      <c r="BG362" s="185">
        <f t="shared" si="46"/>
        <v>0</v>
      </c>
      <c r="BH362" s="185">
        <f t="shared" si="47"/>
        <v>0</v>
      </c>
      <c r="BI362" s="185">
        <f t="shared" si="48"/>
        <v>0</v>
      </c>
      <c r="BJ362" s="14" t="s">
        <v>84</v>
      </c>
      <c r="BK362" s="185">
        <f t="shared" si="49"/>
        <v>0</v>
      </c>
      <c r="BL362" s="14" t="s">
        <v>585</v>
      </c>
      <c r="BM362" s="184" t="s">
        <v>2142</v>
      </c>
    </row>
    <row r="363" spans="1:65" s="2" customFormat="1" ht="24.2" customHeight="1">
      <c r="A363" s="31"/>
      <c r="B363" s="32"/>
      <c r="C363" s="186" t="s">
        <v>1082</v>
      </c>
      <c r="D363" s="186" t="s">
        <v>597</v>
      </c>
      <c r="E363" s="187" t="s">
        <v>2143</v>
      </c>
      <c r="F363" s="188" t="s">
        <v>2144</v>
      </c>
      <c r="G363" s="189" t="s">
        <v>179</v>
      </c>
      <c r="H363" s="190">
        <v>16</v>
      </c>
      <c r="I363" s="191"/>
      <c r="J363" s="192">
        <f t="shared" si="40"/>
        <v>0</v>
      </c>
      <c r="K363" s="188" t="s">
        <v>167</v>
      </c>
      <c r="L363" s="36"/>
      <c r="M363" s="193" t="s">
        <v>1</v>
      </c>
      <c r="N363" s="194" t="s">
        <v>42</v>
      </c>
      <c r="O363" s="68"/>
      <c r="P363" s="182">
        <f t="shared" si="41"/>
        <v>0</v>
      </c>
      <c r="Q363" s="182">
        <v>0</v>
      </c>
      <c r="R363" s="182">
        <f t="shared" si="42"/>
        <v>0</v>
      </c>
      <c r="S363" s="182">
        <v>0</v>
      </c>
      <c r="T363" s="183">
        <f t="shared" si="4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84" t="s">
        <v>585</v>
      </c>
      <c r="AT363" s="184" t="s">
        <v>597</v>
      </c>
      <c r="AU363" s="184" t="s">
        <v>84</v>
      </c>
      <c r="AY363" s="14" t="s">
        <v>168</v>
      </c>
      <c r="BE363" s="185">
        <f t="shared" si="44"/>
        <v>0</v>
      </c>
      <c r="BF363" s="185">
        <f t="shared" si="45"/>
        <v>0</v>
      </c>
      <c r="BG363" s="185">
        <f t="shared" si="46"/>
        <v>0</v>
      </c>
      <c r="BH363" s="185">
        <f t="shared" si="47"/>
        <v>0</v>
      </c>
      <c r="BI363" s="185">
        <f t="shared" si="48"/>
        <v>0</v>
      </c>
      <c r="BJ363" s="14" t="s">
        <v>84</v>
      </c>
      <c r="BK363" s="185">
        <f t="shared" si="49"/>
        <v>0</v>
      </c>
      <c r="BL363" s="14" t="s">
        <v>585</v>
      </c>
      <c r="BM363" s="184" t="s">
        <v>2145</v>
      </c>
    </row>
    <row r="364" spans="1:65" s="2" customFormat="1" ht="14.45" customHeight="1">
      <c r="A364" s="31"/>
      <c r="B364" s="32"/>
      <c r="C364" s="186" t="s">
        <v>1086</v>
      </c>
      <c r="D364" s="186" t="s">
        <v>597</v>
      </c>
      <c r="E364" s="187" t="s">
        <v>2146</v>
      </c>
      <c r="F364" s="188" t="s">
        <v>2147</v>
      </c>
      <c r="G364" s="189" t="s">
        <v>1724</v>
      </c>
      <c r="H364" s="190">
        <v>108</v>
      </c>
      <c r="I364" s="191"/>
      <c r="J364" s="192">
        <f t="shared" si="40"/>
        <v>0</v>
      </c>
      <c r="K364" s="188" t="s">
        <v>1</v>
      </c>
      <c r="L364" s="36"/>
      <c r="M364" s="193" t="s">
        <v>1</v>
      </c>
      <c r="N364" s="194" t="s">
        <v>42</v>
      </c>
      <c r="O364" s="68"/>
      <c r="P364" s="182">
        <f t="shared" si="41"/>
        <v>0</v>
      </c>
      <c r="Q364" s="182">
        <v>0</v>
      </c>
      <c r="R364" s="182">
        <f t="shared" si="42"/>
        <v>0</v>
      </c>
      <c r="S364" s="182">
        <v>0</v>
      </c>
      <c r="T364" s="183">
        <f t="shared" si="4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84" t="s">
        <v>585</v>
      </c>
      <c r="AT364" s="184" t="s">
        <v>597</v>
      </c>
      <c r="AU364" s="184" t="s">
        <v>84</v>
      </c>
      <c r="AY364" s="14" t="s">
        <v>168</v>
      </c>
      <c r="BE364" s="185">
        <f t="shared" si="44"/>
        <v>0</v>
      </c>
      <c r="BF364" s="185">
        <f t="shared" si="45"/>
        <v>0</v>
      </c>
      <c r="BG364" s="185">
        <f t="shared" si="46"/>
        <v>0</v>
      </c>
      <c r="BH364" s="185">
        <f t="shared" si="47"/>
        <v>0</v>
      </c>
      <c r="BI364" s="185">
        <f t="shared" si="48"/>
        <v>0</v>
      </c>
      <c r="BJ364" s="14" t="s">
        <v>84</v>
      </c>
      <c r="BK364" s="185">
        <f t="shared" si="49"/>
        <v>0</v>
      </c>
      <c r="BL364" s="14" t="s">
        <v>585</v>
      </c>
      <c r="BM364" s="184" t="s">
        <v>2148</v>
      </c>
    </row>
    <row r="365" spans="1:65" s="2" customFormat="1" ht="24.2" customHeight="1">
      <c r="A365" s="31"/>
      <c r="B365" s="32"/>
      <c r="C365" s="186" t="s">
        <v>1197</v>
      </c>
      <c r="D365" s="186" t="s">
        <v>597</v>
      </c>
      <c r="E365" s="187" t="s">
        <v>2149</v>
      </c>
      <c r="F365" s="188" t="s">
        <v>2150</v>
      </c>
      <c r="G365" s="189" t="s">
        <v>166</v>
      </c>
      <c r="H365" s="190">
        <v>2</v>
      </c>
      <c r="I365" s="191"/>
      <c r="J365" s="192">
        <f t="shared" si="40"/>
        <v>0</v>
      </c>
      <c r="K365" s="188" t="s">
        <v>167</v>
      </c>
      <c r="L365" s="36"/>
      <c r="M365" s="193" t="s">
        <v>1</v>
      </c>
      <c r="N365" s="194" t="s">
        <v>42</v>
      </c>
      <c r="O365" s="68"/>
      <c r="P365" s="182">
        <f t="shared" si="41"/>
        <v>0</v>
      </c>
      <c r="Q365" s="182">
        <v>0</v>
      </c>
      <c r="R365" s="182">
        <f t="shared" si="42"/>
        <v>0</v>
      </c>
      <c r="S365" s="182">
        <v>0</v>
      </c>
      <c r="T365" s="183">
        <f t="shared" si="4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84" t="s">
        <v>585</v>
      </c>
      <c r="AT365" s="184" t="s">
        <v>597</v>
      </c>
      <c r="AU365" s="184" t="s">
        <v>84</v>
      </c>
      <c r="AY365" s="14" t="s">
        <v>168</v>
      </c>
      <c r="BE365" s="185">
        <f t="shared" si="44"/>
        <v>0</v>
      </c>
      <c r="BF365" s="185">
        <f t="shared" si="45"/>
        <v>0</v>
      </c>
      <c r="BG365" s="185">
        <f t="shared" si="46"/>
        <v>0</v>
      </c>
      <c r="BH365" s="185">
        <f t="shared" si="47"/>
        <v>0</v>
      </c>
      <c r="BI365" s="185">
        <f t="shared" si="48"/>
        <v>0</v>
      </c>
      <c r="BJ365" s="14" t="s">
        <v>84</v>
      </c>
      <c r="BK365" s="185">
        <f t="shared" si="49"/>
        <v>0</v>
      </c>
      <c r="BL365" s="14" t="s">
        <v>585</v>
      </c>
      <c r="BM365" s="184" t="s">
        <v>2151</v>
      </c>
    </row>
    <row r="366" spans="1:65" s="2" customFormat="1" ht="24.2" customHeight="1">
      <c r="A366" s="31"/>
      <c r="B366" s="32"/>
      <c r="C366" s="186" t="s">
        <v>1193</v>
      </c>
      <c r="D366" s="186" t="s">
        <v>597</v>
      </c>
      <c r="E366" s="187" t="s">
        <v>2152</v>
      </c>
      <c r="F366" s="188" t="s">
        <v>2153</v>
      </c>
      <c r="G366" s="189" t="s">
        <v>166</v>
      </c>
      <c r="H366" s="190">
        <v>2</v>
      </c>
      <c r="I366" s="191"/>
      <c r="J366" s="192">
        <f t="shared" si="40"/>
        <v>0</v>
      </c>
      <c r="K366" s="188" t="s">
        <v>167</v>
      </c>
      <c r="L366" s="36"/>
      <c r="M366" s="193" t="s">
        <v>1</v>
      </c>
      <c r="N366" s="194" t="s">
        <v>42</v>
      </c>
      <c r="O366" s="68"/>
      <c r="P366" s="182">
        <f t="shared" si="41"/>
        <v>0</v>
      </c>
      <c r="Q366" s="182">
        <v>0</v>
      </c>
      <c r="R366" s="182">
        <f t="shared" si="42"/>
        <v>0</v>
      </c>
      <c r="S366" s="182">
        <v>0</v>
      </c>
      <c r="T366" s="183">
        <f t="shared" si="4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84" t="s">
        <v>585</v>
      </c>
      <c r="AT366" s="184" t="s">
        <v>597</v>
      </c>
      <c r="AU366" s="184" t="s">
        <v>84</v>
      </c>
      <c r="AY366" s="14" t="s">
        <v>168</v>
      </c>
      <c r="BE366" s="185">
        <f t="shared" si="44"/>
        <v>0</v>
      </c>
      <c r="BF366" s="185">
        <f t="shared" si="45"/>
        <v>0</v>
      </c>
      <c r="BG366" s="185">
        <f t="shared" si="46"/>
        <v>0</v>
      </c>
      <c r="BH366" s="185">
        <f t="shared" si="47"/>
        <v>0</v>
      </c>
      <c r="BI366" s="185">
        <f t="shared" si="48"/>
        <v>0</v>
      </c>
      <c r="BJ366" s="14" t="s">
        <v>84</v>
      </c>
      <c r="BK366" s="185">
        <f t="shared" si="49"/>
        <v>0</v>
      </c>
      <c r="BL366" s="14" t="s">
        <v>585</v>
      </c>
      <c r="BM366" s="184" t="s">
        <v>2154</v>
      </c>
    </row>
    <row r="367" spans="1:65" s="2" customFormat="1" ht="24.2" customHeight="1">
      <c r="A367" s="31"/>
      <c r="B367" s="32"/>
      <c r="C367" s="186" t="s">
        <v>1189</v>
      </c>
      <c r="D367" s="186" t="s">
        <v>597</v>
      </c>
      <c r="E367" s="187" t="s">
        <v>2155</v>
      </c>
      <c r="F367" s="188" t="s">
        <v>2156</v>
      </c>
      <c r="G367" s="189" t="s">
        <v>166</v>
      </c>
      <c r="H367" s="190">
        <v>5</v>
      </c>
      <c r="I367" s="191"/>
      <c r="J367" s="192">
        <f t="shared" si="40"/>
        <v>0</v>
      </c>
      <c r="K367" s="188" t="s">
        <v>1</v>
      </c>
      <c r="L367" s="36"/>
      <c r="M367" s="193" t="s">
        <v>1</v>
      </c>
      <c r="N367" s="194" t="s">
        <v>42</v>
      </c>
      <c r="O367" s="68"/>
      <c r="P367" s="182">
        <f t="shared" si="41"/>
        <v>0</v>
      </c>
      <c r="Q367" s="182">
        <v>0</v>
      </c>
      <c r="R367" s="182">
        <f t="shared" si="42"/>
        <v>0</v>
      </c>
      <c r="S367" s="182">
        <v>0</v>
      </c>
      <c r="T367" s="183">
        <f t="shared" si="4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84" t="s">
        <v>585</v>
      </c>
      <c r="AT367" s="184" t="s">
        <v>597</v>
      </c>
      <c r="AU367" s="184" t="s">
        <v>84</v>
      </c>
      <c r="AY367" s="14" t="s">
        <v>168</v>
      </c>
      <c r="BE367" s="185">
        <f t="shared" si="44"/>
        <v>0</v>
      </c>
      <c r="BF367" s="185">
        <f t="shared" si="45"/>
        <v>0</v>
      </c>
      <c r="BG367" s="185">
        <f t="shared" si="46"/>
        <v>0</v>
      </c>
      <c r="BH367" s="185">
        <f t="shared" si="47"/>
        <v>0</v>
      </c>
      <c r="BI367" s="185">
        <f t="shared" si="48"/>
        <v>0</v>
      </c>
      <c r="BJ367" s="14" t="s">
        <v>84</v>
      </c>
      <c r="BK367" s="185">
        <f t="shared" si="49"/>
        <v>0</v>
      </c>
      <c r="BL367" s="14" t="s">
        <v>585</v>
      </c>
      <c r="BM367" s="184" t="s">
        <v>2157</v>
      </c>
    </row>
    <row r="368" spans="1:65" s="2" customFormat="1" ht="14.45" customHeight="1">
      <c r="A368" s="31"/>
      <c r="B368" s="32"/>
      <c r="C368" s="186" t="s">
        <v>1185</v>
      </c>
      <c r="D368" s="186" t="s">
        <v>597</v>
      </c>
      <c r="E368" s="187" t="s">
        <v>2158</v>
      </c>
      <c r="F368" s="188" t="s">
        <v>2159</v>
      </c>
      <c r="G368" s="189" t="s">
        <v>166</v>
      </c>
      <c r="H368" s="190">
        <v>10</v>
      </c>
      <c r="I368" s="191"/>
      <c r="J368" s="192">
        <f t="shared" si="40"/>
        <v>0</v>
      </c>
      <c r="K368" s="188" t="s">
        <v>1</v>
      </c>
      <c r="L368" s="36"/>
      <c r="M368" s="193" t="s">
        <v>1</v>
      </c>
      <c r="N368" s="194" t="s">
        <v>42</v>
      </c>
      <c r="O368" s="68"/>
      <c r="P368" s="182">
        <f t="shared" si="41"/>
        <v>0</v>
      </c>
      <c r="Q368" s="182">
        <v>0</v>
      </c>
      <c r="R368" s="182">
        <f t="shared" si="42"/>
        <v>0</v>
      </c>
      <c r="S368" s="182">
        <v>0</v>
      </c>
      <c r="T368" s="183">
        <f t="shared" si="4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84" t="s">
        <v>585</v>
      </c>
      <c r="AT368" s="184" t="s">
        <v>597</v>
      </c>
      <c r="AU368" s="184" t="s">
        <v>84</v>
      </c>
      <c r="AY368" s="14" t="s">
        <v>168</v>
      </c>
      <c r="BE368" s="185">
        <f t="shared" si="44"/>
        <v>0</v>
      </c>
      <c r="BF368" s="185">
        <f t="shared" si="45"/>
        <v>0</v>
      </c>
      <c r="BG368" s="185">
        <f t="shared" si="46"/>
        <v>0</v>
      </c>
      <c r="BH368" s="185">
        <f t="shared" si="47"/>
        <v>0</v>
      </c>
      <c r="BI368" s="185">
        <f t="shared" si="48"/>
        <v>0</v>
      </c>
      <c r="BJ368" s="14" t="s">
        <v>84</v>
      </c>
      <c r="BK368" s="185">
        <f t="shared" si="49"/>
        <v>0</v>
      </c>
      <c r="BL368" s="14" t="s">
        <v>585</v>
      </c>
      <c r="BM368" s="184" t="s">
        <v>2160</v>
      </c>
    </row>
    <row r="369" spans="1:65" s="2" customFormat="1" ht="24.2" customHeight="1">
      <c r="A369" s="31"/>
      <c r="B369" s="32"/>
      <c r="C369" s="186" t="s">
        <v>1176</v>
      </c>
      <c r="D369" s="186" t="s">
        <v>597</v>
      </c>
      <c r="E369" s="187" t="s">
        <v>2161</v>
      </c>
      <c r="F369" s="188" t="s">
        <v>2162</v>
      </c>
      <c r="G369" s="189" t="s">
        <v>166</v>
      </c>
      <c r="H369" s="190">
        <v>8</v>
      </c>
      <c r="I369" s="191"/>
      <c r="J369" s="192">
        <f t="shared" si="40"/>
        <v>0</v>
      </c>
      <c r="K369" s="188" t="s">
        <v>1</v>
      </c>
      <c r="L369" s="36"/>
      <c r="M369" s="193" t="s">
        <v>1</v>
      </c>
      <c r="N369" s="194" t="s">
        <v>42</v>
      </c>
      <c r="O369" s="68"/>
      <c r="P369" s="182">
        <f t="shared" si="41"/>
        <v>0</v>
      </c>
      <c r="Q369" s="182">
        <v>0</v>
      </c>
      <c r="R369" s="182">
        <f t="shared" si="42"/>
        <v>0</v>
      </c>
      <c r="S369" s="182">
        <v>0</v>
      </c>
      <c r="T369" s="183">
        <f t="shared" si="4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84" t="s">
        <v>585</v>
      </c>
      <c r="AT369" s="184" t="s">
        <v>597</v>
      </c>
      <c r="AU369" s="184" t="s">
        <v>84</v>
      </c>
      <c r="AY369" s="14" t="s">
        <v>168</v>
      </c>
      <c r="BE369" s="185">
        <f t="shared" si="44"/>
        <v>0</v>
      </c>
      <c r="BF369" s="185">
        <f t="shared" si="45"/>
        <v>0</v>
      </c>
      <c r="BG369" s="185">
        <f t="shared" si="46"/>
        <v>0</v>
      </c>
      <c r="BH369" s="185">
        <f t="shared" si="47"/>
        <v>0</v>
      </c>
      <c r="BI369" s="185">
        <f t="shared" si="48"/>
        <v>0</v>
      </c>
      <c r="BJ369" s="14" t="s">
        <v>84</v>
      </c>
      <c r="BK369" s="185">
        <f t="shared" si="49"/>
        <v>0</v>
      </c>
      <c r="BL369" s="14" t="s">
        <v>585</v>
      </c>
      <c r="BM369" s="184" t="s">
        <v>2163</v>
      </c>
    </row>
    <row r="370" spans="1:65" s="2" customFormat="1" ht="14.45" customHeight="1">
      <c r="A370" s="31"/>
      <c r="B370" s="32"/>
      <c r="C370" s="186" t="s">
        <v>1172</v>
      </c>
      <c r="D370" s="186" t="s">
        <v>597</v>
      </c>
      <c r="E370" s="187" t="s">
        <v>2164</v>
      </c>
      <c r="F370" s="188" t="s">
        <v>2165</v>
      </c>
      <c r="G370" s="189" t="s">
        <v>166</v>
      </c>
      <c r="H370" s="190">
        <v>15</v>
      </c>
      <c r="I370" s="191"/>
      <c r="J370" s="192">
        <f t="shared" si="40"/>
        <v>0</v>
      </c>
      <c r="K370" s="188" t="s">
        <v>1</v>
      </c>
      <c r="L370" s="36"/>
      <c r="M370" s="193" t="s">
        <v>1</v>
      </c>
      <c r="N370" s="194" t="s">
        <v>42</v>
      </c>
      <c r="O370" s="68"/>
      <c r="P370" s="182">
        <f t="shared" si="41"/>
        <v>0</v>
      </c>
      <c r="Q370" s="182">
        <v>0</v>
      </c>
      <c r="R370" s="182">
        <f t="shared" si="42"/>
        <v>0</v>
      </c>
      <c r="S370" s="182">
        <v>0</v>
      </c>
      <c r="T370" s="183">
        <f t="shared" si="4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84" t="s">
        <v>585</v>
      </c>
      <c r="AT370" s="184" t="s">
        <v>597</v>
      </c>
      <c r="AU370" s="184" t="s">
        <v>84</v>
      </c>
      <c r="AY370" s="14" t="s">
        <v>168</v>
      </c>
      <c r="BE370" s="185">
        <f t="shared" si="44"/>
        <v>0</v>
      </c>
      <c r="BF370" s="185">
        <f t="shared" si="45"/>
        <v>0</v>
      </c>
      <c r="BG370" s="185">
        <f t="shared" si="46"/>
        <v>0</v>
      </c>
      <c r="BH370" s="185">
        <f t="shared" si="47"/>
        <v>0</v>
      </c>
      <c r="BI370" s="185">
        <f t="shared" si="48"/>
        <v>0</v>
      </c>
      <c r="BJ370" s="14" t="s">
        <v>84</v>
      </c>
      <c r="BK370" s="185">
        <f t="shared" si="49"/>
        <v>0</v>
      </c>
      <c r="BL370" s="14" t="s">
        <v>585</v>
      </c>
      <c r="BM370" s="184" t="s">
        <v>2166</v>
      </c>
    </row>
    <row r="371" spans="1:65" s="2" customFormat="1" ht="24.2" customHeight="1">
      <c r="A371" s="31"/>
      <c r="B371" s="32"/>
      <c r="C371" s="186" t="s">
        <v>1168</v>
      </c>
      <c r="D371" s="186" t="s">
        <v>597</v>
      </c>
      <c r="E371" s="187" t="s">
        <v>1126</v>
      </c>
      <c r="F371" s="188" t="s">
        <v>1127</v>
      </c>
      <c r="G371" s="189" t="s">
        <v>715</v>
      </c>
      <c r="H371" s="190">
        <v>60</v>
      </c>
      <c r="I371" s="191"/>
      <c r="J371" s="192">
        <f t="shared" si="40"/>
        <v>0</v>
      </c>
      <c r="K371" s="188" t="s">
        <v>167</v>
      </c>
      <c r="L371" s="36"/>
      <c r="M371" s="211" t="s">
        <v>1</v>
      </c>
      <c r="N371" s="212" t="s">
        <v>42</v>
      </c>
      <c r="O371" s="213"/>
      <c r="P371" s="214">
        <f t="shared" si="41"/>
        <v>0</v>
      </c>
      <c r="Q371" s="214">
        <v>0</v>
      </c>
      <c r="R371" s="214">
        <f t="shared" si="42"/>
        <v>0</v>
      </c>
      <c r="S371" s="214">
        <v>0</v>
      </c>
      <c r="T371" s="215">
        <f t="shared" si="4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84" t="s">
        <v>585</v>
      </c>
      <c r="AT371" s="184" t="s">
        <v>597</v>
      </c>
      <c r="AU371" s="184" t="s">
        <v>84</v>
      </c>
      <c r="AY371" s="14" t="s">
        <v>168</v>
      </c>
      <c r="BE371" s="185">
        <f t="shared" si="44"/>
        <v>0</v>
      </c>
      <c r="BF371" s="185">
        <f t="shared" si="45"/>
        <v>0</v>
      </c>
      <c r="BG371" s="185">
        <f t="shared" si="46"/>
        <v>0</v>
      </c>
      <c r="BH371" s="185">
        <f t="shared" si="47"/>
        <v>0</v>
      </c>
      <c r="BI371" s="185">
        <f t="shared" si="48"/>
        <v>0</v>
      </c>
      <c r="BJ371" s="14" t="s">
        <v>84</v>
      </c>
      <c r="BK371" s="185">
        <f t="shared" si="49"/>
        <v>0</v>
      </c>
      <c r="BL371" s="14" t="s">
        <v>585</v>
      </c>
      <c r="BM371" s="184" t="s">
        <v>2167</v>
      </c>
    </row>
    <row r="372" spans="1:65" s="2" customFormat="1" ht="6.95" customHeight="1">
      <c r="A372" s="31"/>
      <c r="B372" s="51"/>
      <c r="C372" s="52"/>
      <c r="D372" s="52"/>
      <c r="E372" s="52"/>
      <c r="F372" s="52"/>
      <c r="G372" s="52"/>
      <c r="H372" s="52"/>
      <c r="I372" s="52"/>
      <c r="J372" s="52"/>
      <c r="K372" s="52"/>
      <c r="L372" s="36"/>
      <c r="M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</row>
  </sheetData>
  <sheetProtection algorithmName="SHA-512" hashValue="x1oQX1yQW+je4ORXFYBG3bm6z0oyv5KAtt8FAoYJMyjgANerrPdkP6KlSenYamw8WyNv/zWn0+a+v2qYjx64Sg==" saltValue="DV03sZPH3v0FYsf/NNBdlPpyTgyRknbPQ5szh6lBvyvAYf0Y+mYqeVVSMs82TKQqMqJGKNdPDzLviU58hjOdZg==" spinCount="100000" sheet="1" objects="1" scenarios="1" formatColumns="0" formatRows="0" autoFilter="0"/>
  <autoFilter ref="C116:K37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112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1" customFormat="1" ht="12" customHeight="1">
      <c r="B8" s="17"/>
      <c r="D8" s="116" t="s">
        <v>135</v>
      </c>
      <c r="L8" s="17"/>
    </row>
    <row r="9" spans="1:46" s="2" customFormat="1" ht="16.5" customHeight="1">
      <c r="A9" s="31"/>
      <c r="B9" s="36"/>
      <c r="C9" s="31"/>
      <c r="D9" s="31"/>
      <c r="E9" s="268" t="s">
        <v>2168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137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2" t="s">
        <v>2169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6" t="s">
        <v>1</v>
      </c>
      <c r="G13" s="31"/>
      <c r="H13" s="31"/>
      <c r="I13" s="116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6" t="s">
        <v>141</v>
      </c>
      <c r="G14" s="31"/>
      <c r="H14" s="31"/>
      <c r="I14" s="116" t="s">
        <v>22</v>
      </c>
      <c r="J14" s="118" t="str">
        <f>'Rekapitulace stavby'!AN8</f>
        <v>5. 2. 2021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141</v>
      </c>
      <c r="F17" s="31"/>
      <c r="G17" s="31"/>
      <c r="H17" s="31"/>
      <c r="I17" s="116" t="s">
        <v>28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3" t="str">
        <f>'Rekapitulace stavby'!E14</f>
        <v>Vyplň údaj</v>
      </c>
      <c r="F20" s="274"/>
      <c r="G20" s="274"/>
      <c r="H20" s="274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6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">
        <v>141</v>
      </c>
      <c r="F23" s="31"/>
      <c r="G23" s="31"/>
      <c r="H23" s="31"/>
      <c r="I23" s="116" t="s">
        <v>28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141</v>
      </c>
      <c r="F26" s="31"/>
      <c r="G26" s="31"/>
      <c r="H26" s="31"/>
      <c r="I26" s="116" t="s">
        <v>28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9"/>
      <c r="B29" s="120"/>
      <c r="C29" s="119"/>
      <c r="D29" s="119"/>
      <c r="E29" s="267" t="s">
        <v>1</v>
      </c>
      <c r="F29" s="267"/>
      <c r="G29" s="267"/>
      <c r="H29" s="26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3" t="s">
        <v>37</v>
      </c>
      <c r="E32" s="31"/>
      <c r="F32" s="31"/>
      <c r="G32" s="31"/>
      <c r="H32" s="31"/>
      <c r="I32" s="31"/>
      <c r="J32" s="124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5" t="s">
        <v>39</v>
      </c>
      <c r="G34" s="31"/>
      <c r="H34" s="31"/>
      <c r="I34" s="125" t="s">
        <v>38</v>
      </c>
      <c r="J34" s="125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41</v>
      </c>
      <c r="E35" s="116" t="s">
        <v>42</v>
      </c>
      <c r="F35" s="126">
        <f>ROUND((SUM(BE121:BE379)),  2)</f>
        <v>0</v>
      </c>
      <c r="G35" s="31"/>
      <c r="H35" s="31"/>
      <c r="I35" s="127">
        <v>0.21</v>
      </c>
      <c r="J35" s="126">
        <f>ROUND(((SUM(BE121:BE379))*I35),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ROUND((SUM(BF121:BF379)),  2)</f>
        <v>0</v>
      </c>
      <c r="G36" s="31"/>
      <c r="H36" s="31"/>
      <c r="I36" s="127">
        <v>0.15</v>
      </c>
      <c r="J36" s="126">
        <f>ROUND(((SUM(BF121:BF379))*I36),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ROUND((SUM(BG121:BG379)),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ROUND((SUM(BH121:BH379)),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ROUND((SUM(BI121:BI379)),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63" t="s">
        <v>2168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60" t="str">
        <f>E11</f>
        <v>01 - dle Sborníku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 t="str">
        <f>IF(J14="","",J14)</f>
        <v>5. 2. 2021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31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143</v>
      </c>
      <c r="D96" s="147"/>
      <c r="E96" s="147"/>
      <c r="F96" s="147"/>
      <c r="G96" s="147"/>
      <c r="H96" s="147"/>
      <c r="I96" s="147"/>
      <c r="J96" s="148" t="s">
        <v>144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145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146</v>
      </c>
    </row>
    <row r="99" spans="1:47" s="9" customFormat="1" ht="24.95" customHeight="1">
      <c r="B99" s="150"/>
      <c r="C99" s="151"/>
      <c r="D99" s="152" t="s">
        <v>149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150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63" t="str">
        <f>E7</f>
        <v>Oprava zabezpečovacího zařízení v žst Nymburk město</v>
      </c>
      <c r="F109" s="264"/>
      <c r="G109" s="264"/>
      <c r="H109" s="26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135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63" t="s">
        <v>2168</v>
      </c>
      <c r="F111" s="266"/>
      <c r="G111" s="266"/>
      <c r="H111" s="26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137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0" t="str">
        <f>E11</f>
        <v>01 - dle Sborníku</v>
      </c>
      <c r="F113" s="266"/>
      <c r="G113" s="266"/>
      <c r="H113" s="26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 t="str">
        <f>IF(J14="","",J14)</f>
        <v>5. 2. 2021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E17</f>
        <v xml:space="preserve"> </v>
      </c>
      <c r="G117" s="33"/>
      <c r="H117" s="33"/>
      <c r="I117" s="26" t="s">
        <v>31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29</v>
      </c>
      <c r="D118" s="33"/>
      <c r="E118" s="33"/>
      <c r="F118" s="24" t="str">
        <f>IF(E20="","",E20)</f>
        <v>Vyplň údaj</v>
      </c>
      <c r="G118" s="33"/>
      <c r="H118" s="33"/>
      <c r="I118" s="26" t="s">
        <v>34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151</v>
      </c>
      <c r="D120" s="164" t="s">
        <v>62</v>
      </c>
      <c r="E120" s="164" t="s">
        <v>58</v>
      </c>
      <c r="F120" s="164" t="s">
        <v>59</v>
      </c>
      <c r="G120" s="164" t="s">
        <v>152</v>
      </c>
      <c r="H120" s="164" t="s">
        <v>153</v>
      </c>
      <c r="I120" s="164" t="s">
        <v>154</v>
      </c>
      <c r="J120" s="164" t="s">
        <v>144</v>
      </c>
      <c r="K120" s="165" t="s">
        <v>155</v>
      </c>
      <c r="L120" s="166"/>
      <c r="M120" s="72" t="s">
        <v>1</v>
      </c>
      <c r="N120" s="73" t="s">
        <v>41</v>
      </c>
      <c r="O120" s="73" t="s">
        <v>156</v>
      </c>
      <c r="P120" s="73" t="s">
        <v>157</v>
      </c>
      <c r="Q120" s="73" t="s">
        <v>158</v>
      </c>
      <c r="R120" s="73" t="s">
        <v>159</v>
      </c>
      <c r="S120" s="73" t="s">
        <v>160</v>
      </c>
      <c r="T120" s="74" t="s">
        <v>161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9" customHeight="1">
      <c r="A121" s="31"/>
      <c r="B121" s="32"/>
      <c r="C121" s="79" t="s">
        <v>162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</f>
        <v>0</v>
      </c>
      <c r="Q121" s="76"/>
      <c r="R121" s="169">
        <f>R122</f>
        <v>0</v>
      </c>
      <c r="S121" s="76"/>
      <c r="T121" s="170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146</v>
      </c>
      <c r="BK121" s="171">
        <f>BK122</f>
        <v>0</v>
      </c>
    </row>
    <row r="122" spans="1:65" s="12" customFormat="1" ht="25.9" customHeight="1">
      <c r="B122" s="195"/>
      <c r="C122" s="196"/>
      <c r="D122" s="197" t="s">
        <v>76</v>
      </c>
      <c r="E122" s="198" t="s">
        <v>1183</v>
      </c>
      <c r="F122" s="198" t="s">
        <v>1184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SUM(P123:P379)</f>
        <v>0</v>
      </c>
      <c r="Q122" s="203"/>
      <c r="R122" s="204">
        <f>SUM(R123:R379)</f>
        <v>0</v>
      </c>
      <c r="S122" s="203"/>
      <c r="T122" s="205">
        <f>SUM(T123:T379)</f>
        <v>0</v>
      </c>
      <c r="AR122" s="206" t="s">
        <v>176</v>
      </c>
      <c r="AT122" s="207" t="s">
        <v>76</v>
      </c>
      <c r="AU122" s="207" t="s">
        <v>77</v>
      </c>
      <c r="AY122" s="206" t="s">
        <v>168</v>
      </c>
      <c r="BK122" s="208">
        <f>SUM(BK123:BK379)</f>
        <v>0</v>
      </c>
    </row>
    <row r="123" spans="1:65" s="2" customFormat="1" ht="37.9" customHeight="1">
      <c r="A123" s="31"/>
      <c r="B123" s="32"/>
      <c r="C123" s="186" t="s">
        <v>84</v>
      </c>
      <c r="D123" s="186" t="s">
        <v>597</v>
      </c>
      <c r="E123" s="187" t="s">
        <v>1479</v>
      </c>
      <c r="F123" s="188" t="s">
        <v>1480</v>
      </c>
      <c r="G123" s="189" t="s">
        <v>212</v>
      </c>
      <c r="H123" s="190">
        <v>110</v>
      </c>
      <c r="I123" s="191"/>
      <c r="J123" s="192">
        <f t="shared" ref="J123:J186" si="0">ROUND(I123*H123,2)</f>
        <v>0</v>
      </c>
      <c r="K123" s="188" t="s">
        <v>1</v>
      </c>
      <c r="L123" s="36"/>
      <c r="M123" s="193" t="s">
        <v>1</v>
      </c>
      <c r="N123" s="194" t="s">
        <v>42</v>
      </c>
      <c r="O123" s="68"/>
      <c r="P123" s="182">
        <f t="shared" ref="P123:P186" si="1">O123*H123</f>
        <v>0</v>
      </c>
      <c r="Q123" s="182">
        <v>0</v>
      </c>
      <c r="R123" s="182">
        <f t="shared" ref="R123:R186" si="2">Q123*H123</f>
        <v>0</v>
      </c>
      <c r="S123" s="182">
        <v>0</v>
      </c>
      <c r="T123" s="183">
        <f t="shared" ref="T123:T186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84" t="s">
        <v>84</v>
      </c>
      <c r="AT123" s="184" t="s">
        <v>597</v>
      </c>
      <c r="AU123" s="184" t="s">
        <v>84</v>
      </c>
      <c r="AY123" s="14" t="s">
        <v>168</v>
      </c>
      <c r="BE123" s="185">
        <f t="shared" ref="BE123:BE186" si="4">IF(N123="základní",J123,0)</f>
        <v>0</v>
      </c>
      <c r="BF123" s="185">
        <f t="shared" ref="BF123:BF186" si="5">IF(N123="snížená",J123,0)</f>
        <v>0</v>
      </c>
      <c r="BG123" s="185">
        <f t="shared" ref="BG123:BG186" si="6">IF(N123="zákl. přenesená",J123,0)</f>
        <v>0</v>
      </c>
      <c r="BH123" s="185">
        <f t="shared" ref="BH123:BH186" si="7">IF(N123="sníž. přenesená",J123,0)</f>
        <v>0</v>
      </c>
      <c r="BI123" s="185">
        <f t="shared" ref="BI123:BI186" si="8">IF(N123="nulová",J123,0)</f>
        <v>0</v>
      </c>
      <c r="BJ123" s="14" t="s">
        <v>84</v>
      </c>
      <c r="BK123" s="185">
        <f t="shared" ref="BK123:BK186" si="9">ROUND(I123*H123,2)</f>
        <v>0</v>
      </c>
      <c r="BL123" s="14" t="s">
        <v>84</v>
      </c>
      <c r="BM123" s="184" t="s">
        <v>2170</v>
      </c>
    </row>
    <row r="124" spans="1:65" s="2" customFormat="1" ht="24.2" customHeight="1">
      <c r="A124" s="31"/>
      <c r="B124" s="32"/>
      <c r="C124" s="172" t="s">
        <v>86</v>
      </c>
      <c r="D124" s="172" t="s">
        <v>163</v>
      </c>
      <c r="E124" s="173" t="s">
        <v>2171</v>
      </c>
      <c r="F124" s="174" t="s">
        <v>2172</v>
      </c>
      <c r="G124" s="175" t="s">
        <v>166</v>
      </c>
      <c r="H124" s="176">
        <v>40</v>
      </c>
      <c r="I124" s="177"/>
      <c r="J124" s="178">
        <f t="shared" si="0"/>
        <v>0</v>
      </c>
      <c r="K124" s="174" t="s">
        <v>1</v>
      </c>
      <c r="L124" s="179"/>
      <c r="M124" s="180" t="s">
        <v>1</v>
      </c>
      <c r="N124" s="181" t="s">
        <v>42</v>
      </c>
      <c r="O124" s="68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4" t="s">
        <v>213</v>
      </c>
      <c r="AT124" s="184" t="s">
        <v>163</v>
      </c>
      <c r="AU124" s="184" t="s">
        <v>84</v>
      </c>
      <c r="AY124" s="14" t="s">
        <v>168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4" t="s">
        <v>84</v>
      </c>
      <c r="BK124" s="185">
        <f t="shared" si="9"/>
        <v>0</v>
      </c>
      <c r="BL124" s="14" t="s">
        <v>213</v>
      </c>
      <c r="BM124" s="184" t="s">
        <v>2173</v>
      </c>
    </row>
    <row r="125" spans="1:65" s="2" customFormat="1" ht="37.9" customHeight="1">
      <c r="A125" s="31"/>
      <c r="B125" s="32"/>
      <c r="C125" s="186" t="s">
        <v>94</v>
      </c>
      <c r="D125" s="186" t="s">
        <v>597</v>
      </c>
      <c r="E125" s="187" t="s">
        <v>2174</v>
      </c>
      <c r="F125" s="188" t="s">
        <v>2175</v>
      </c>
      <c r="G125" s="189" t="s">
        <v>166</v>
      </c>
      <c r="H125" s="190">
        <v>40</v>
      </c>
      <c r="I125" s="191"/>
      <c r="J125" s="192">
        <f t="shared" si="0"/>
        <v>0</v>
      </c>
      <c r="K125" s="188" t="s">
        <v>1</v>
      </c>
      <c r="L125" s="36"/>
      <c r="M125" s="193" t="s">
        <v>1</v>
      </c>
      <c r="N125" s="194" t="s">
        <v>42</v>
      </c>
      <c r="O125" s="68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4" t="s">
        <v>84</v>
      </c>
      <c r="AT125" s="184" t="s">
        <v>597</v>
      </c>
      <c r="AU125" s="184" t="s">
        <v>84</v>
      </c>
      <c r="AY125" s="14" t="s">
        <v>168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4" t="s">
        <v>84</v>
      </c>
      <c r="BK125" s="185">
        <f t="shared" si="9"/>
        <v>0</v>
      </c>
      <c r="BL125" s="14" t="s">
        <v>84</v>
      </c>
      <c r="BM125" s="184" t="s">
        <v>2176</v>
      </c>
    </row>
    <row r="126" spans="1:65" s="2" customFormat="1" ht="24.2" customHeight="1">
      <c r="A126" s="31"/>
      <c r="B126" s="32"/>
      <c r="C126" s="172" t="s">
        <v>176</v>
      </c>
      <c r="D126" s="172" t="s">
        <v>163</v>
      </c>
      <c r="E126" s="173" t="s">
        <v>2177</v>
      </c>
      <c r="F126" s="174" t="s">
        <v>2178</v>
      </c>
      <c r="G126" s="175" t="s">
        <v>166</v>
      </c>
      <c r="H126" s="176">
        <v>40</v>
      </c>
      <c r="I126" s="177"/>
      <c r="J126" s="178">
        <f t="shared" si="0"/>
        <v>0</v>
      </c>
      <c r="K126" s="174" t="s">
        <v>1</v>
      </c>
      <c r="L126" s="179"/>
      <c r="M126" s="180" t="s">
        <v>1</v>
      </c>
      <c r="N126" s="181" t="s">
        <v>42</v>
      </c>
      <c r="O126" s="68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4" t="s">
        <v>213</v>
      </c>
      <c r="AT126" s="184" t="s">
        <v>163</v>
      </c>
      <c r="AU126" s="184" t="s">
        <v>84</v>
      </c>
      <c r="AY126" s="14" t="s">
        <v>168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4" t="s">
        <v>84</v>
      </c>
      <c r="BK126" s="185">
        <f t="shared" si="9"/>
        <v>0</v>
      </c>
      <c r="BL126" s="14" t="s">
        <v>213</v>
      </c>
      <c r="BM126" s="184" t="s">
        <v>2179</v>
      </c>
    </row>
    <row r="127" spans="1:65" s="2" customFormat="1" ht="37.9" customHeight="1">
      <c r="A127" s="31"/>
      <c r="B127" s="32"/>
      <c r="C127" s="186" t="s">
        <v>181</v>
      </c>
      <c r="D127" s="186" t="s">
        <v>597</v>
      </c>
      <c r="E127" s="187" t="s">
        <v>2180</v>
      </c>
      <c r="F127" s="188" t="s">
        <v>2181</v>
      </c>
      <c r="G127" s="189" t="s">
        <v>166</v>
      </c>
      <c r="H127" s="190">
        <v>5</v>
      </c>
      <c r="I127" s="191"/>
      <c r="J127" s="192">
        <f t="shared" si="0"/>
        <v>0</v>
      </c>
      <c r="K127" s="188" t="s">
        <v>1</v>
      </c>
      <c r="L127" s="36"/>
      <c r="M127" s="193" t="s">
        <v>1</v>
      </c>
      <c r="N127" s="194" t="s">
        <v>42</v>
      </c>
      <c r="O127" s="68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4" t="s">
        <v>84</v>
      </c>
      <c r="AT127" s="184" t="s">
        <v>597</v>
      </c>
      <c r="AU127" s="184" t="s">
        <v>84</v>
      </c>
      <c r="AY127" s="14" t="s">
        <v>168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4" t="s">
        <v>84</v>
      </c>
      <c r="BK127" s="185">
        <f t="shared" si="9"/>
        <v>0</v>
      </c>
      <c r="BL127" s="14" t="s">
        <v>84</v>
      </c>
      <c r="BM127" s="184" t="s">
        <v>2182</v>
      </c>
    </row>
    <row r="128" spans="1:65" s="2" customFormat="1" ht="37.9" customHeight="1">
      <c r="A128" s="31"/>
      <c r="B128" s="32"/>
      <c r="C128" s="186" t="s">
        <v>185</v>
      </c>
      <c r="D128" s="186" t="s">
        <v>597</v>
      </c>
      <c r="E128" s="187" t="s">
        <v>2183</v>
      </c>
      <c r="F128" s="188" t="s">
        <v>2184</v>
      </c>
      <c r="G128" s="189" t="s">
        <v>166</v>
      </c>
      <c r="H128" s="190">
        <v>9</v>
      </c>
      <c r="I128" s="191"/>
      <c r="J128" s="192">
        <f t="shared" si="0"/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84</v>
      </c>
      <c r="AT128" s="184" t="s">
        <v>597</v>
      </c>
      <c r="AU128" s="184" t="s">
        <v>84</v>
      </c>
      <c r="AY128" s="14" t="s">
        <v>168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4" t="s">
        <v>84</v>
      </c>
      <c r="BK128" s="185">
        <f t="shared" si="9"/>
        <v>0</v>
      </c>
      <c r="BL128" s="14" t="s">
        <v>84</v>
      </c>
      <c r="BM128" s="184" t="s">
        <v>2185</v>
      </c>
    </row>
    <row r="129" spans="1:65" s="2" customFormat="1" ht="24.2" customHeight="1">
      <c r="A129" s="31"/>
      <c r="B129" s="32"/>
      <c r="C129" s="186" t="s">
        <v>209</v>
      </c>
      <c r="D129" s="186" t="s">
        <v>597</v>
      </c>
      <c r="E129" s="187" t="s">
        <v>2186</v>
      </c>
      <c r="F129" s="188" t="s">
        <v>2187</v>
      </c>
      <c r="G129" s="189" t="s">
        <v>166</v>
      </c>
      <c r="H129" s="190">
        <v>5</v>
      </c>
      <c r="I129" s="191"/>
      <c r="J129" s="192">
        <f t="shared" si="0"/>
        <v>0</v>
      </c>
      <c r="K129" s="188" t="s">
        <v>1</v>
      </c>
      <c r="L129" s="36"/>
      <c r="M129" s="193" t="s">
        <v>1</v>
      </c>
      <c r="N129" s="194" t="s">
        <v>42</v>
      </c>
      <c r="O129" s="68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84</v>
      </c>
      <c r="AT129" s="184" t="s">
        <v>597</v>
      </c>
      <c r="AU129" s="184" t="s">
        <v>84</v>
      </c>
      <c r="AY129" s="14" t="s">
        <v>168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4" t="s">
        <v>84</v>
      </c>
      <c r="BK129" s="185">
        <f t="shared" si="9"/>
        <v>0</v>
      </c>
      <c r="BL129" s="14" t="s">
        <v>84</v>
      </c>
      <c r="BM129" s="184" t="s">
        <v>2188</v>
      </c>
    </row>
    <row r="130" spans="1:65" s="2" customFormat="1" ht="24.2" customHeight="1">
      <c r="A130" s="31"/>
      <c r="B130" s="32"/>
      <c r="C130" s="186" t="s">
        <v>215</v>
      </c>
      <c r="D130" s="186" t="s">
        <v>597</v>
      </c>
      <c r="E130" s="187" t="s">
        <v>2189</v>
      </c>
      <c r="F130" s="188" t="s">
        <v>2190</v>
      </c>
      <c r="G130" s="189" t="s">
        <v>166</v>
      </c>
      <c r="H130" s="190">
        <v>4</v>
      </c>
      <c r="I130" s="191"/>
      <c r="J130" s="192">
        <f t="shared" si="0"/>
        <v>0</v>
      </c>
      <c r="K130" s="188" t="s">
        <v>1</v>
      </c>
      <c r="L130" s="36"/>
      <c r="M130" s="193" t="s">
        <v>1</v>
      </c>
      <c r="N130" s="194" t="s">
        <v>42</v>
      </c>
      <c r="O130" s="68"/>
      <c r="P130" s="182">
        <f t="shared" si="1"/>
        <v>0</v>
      </c>
      <c r="Q130" s="182">
        <v>0</v>
      </c>
      <c r="R130" s="182">
        <f t="shared" si="2"/>
        <v>0</v>
      </c>
      <c r="S130" s="182">
        <v>0</v>
      </c>
      <c r="T130" s="18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84</v>
      </c>
      <c r="AT130" s="184" t="s">
        <v>597</v>
      </c>
      <c r="AU130" s="184" t="s">
        <v>84</v>
      </c>
      <c r="AY130" s="14" t="s">
        <v>168</v>
      </c>
      <c r="BE130" s="185">
        <f t="shared" si="4"/>
        <v>0</v>
      </c>
      <c r="BF130" s="185">
        <f t="shared" si="5"/>
        <v>0</v>
      </c>
      <c r="BG130" s="185">
        <f t="shared" si="6"/>
        <v>0</v>
      </c>
      <c r="BH130" s="185">
        <f t="shared" si="7"/>
        <v>0</v>
      </c>
      <c r="BI130" s="185">
        <f t="shared" si="8"/>
        <v>0</v>
      </c>
      <c r="BJ130" s="14" t="s">
        <v>84</v>
      </c>
      <c r="BK130" s="185">
        <f t="shared" si="9"/>
        <v>0</v>
      </c>
      <c r="BL130" s="14" t="s">
        <v>84</v>
      </c>
      <c r="BM130" s="184" t="s">
        <v>2191</v>
      </c>
    </row>
    <row r="131" spans="1:65" s="2" customFormat="1" ht="24.2" customHeight="1">
      <c r="A131" s="31"/>
      <c r="B131" s="32"/>
      <c r="C131" s="186" t="s">
        <v>219</v>
      </c>
      <c r="D131" s="186" t="s">
        <v>597</v>
      </c>
      <c r="E131" s="187" t="s">
        <v>2192</v>
      </c>
      <c r="F131" s="188" t="s">
        <v>2193</v>
      </c>
      <c r="G131" s="189" t="s">
        <v>1377</v>
      </c>
      <c r="H131" s="190">
        <v>250</v>
      </c>
      <c r="I131" s="191"/>
      <c r="J131" s="192">
        <f t="shared" si="0"/>
        <v>0</v>
      </c>
      <c r="K131" s="188" t="s">
        <v>1</v>
      </c>
      <c r="L131" s="36"/>
      <c r="M131" s="193" t="s">
        <v>1</v>
      </c>
      <c r="N131" s="194" t="s">
        <v>42</v>
      </c>
      <c r="O131" s="68"/>
      <c r="P131" s="182">
        <f t="shared" si="1"/>
        <v>0</v>
      </c>
      <c r="Q131" s="182">
        <v>0</v>
      </c>
      <c r="R131" s="182">
        <f t="shared" si="2"/>
        <v>0</v>
      </c>
      <c r="S131" s="182">
        <v>0</v>
      </c>
      <c r="T131" s="18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4" t="s">
        <v>84</v>
      </c>
      <c r="AT131" s="184" t="s">
        <v>597</v>
      </c>
      <c r="AU131" s="184" t="s">
        <v>84</v>
      </c>
      <c r="AY131" s="14" t="s">
        <v>168</v>
      </c>
      <c r="BE131" s="185">
        <f t="shared" si="4"/>
        <v>0</v>
      </c>
      <c r="BF131" s="185">
        <f t="shared" si="5"/>
        <v>0</v>
      </c>
      <c r="BG131" s="185">
        <f t="shared" si="6"/>
        <v>0</v>
      </c>
      <c r="BH131" s="185">
        <f t="shared" si="7"/>
        <v>0</v>
      </c>
      <c r="BI131" s="185">
        <f t="shared" si="8"/>
        <v>0</v>
      </c>
      <c r="BJ131" s="14" t="s">
        <v>84</v>
      </c>
      <c r="BK131" s="185">
        <f t="shared" si="9"/>
        <v>0</v>
      </c>
      <c r="BL131" s="14" t="s">
        <v>84</v>
      </c>
      <c r="BM131" s="184" t="s">
        <v>2194</v>
      </c>
    </row>
    <row r="132" spans="1:65" s="2" customFormat="1" ht="24.2" customHeight="1">
      <c r="A132" s="31"/>
      <c r="B132" s="32"/>
      <c r="C132" s="172" t="s">
        <v>8</v>
      </c>
      <c r="D132" s="172" t="s">
        <v>163</v>
      </c>
      <c r="E132" s="173" t="s">
        <v>2195</v>
      </c>
      <c r="F132" s="174" t="s">
        <v>2196</v>
      </c>
      <c r="G132" s="175" t="s">
        <v>166</v>
      </c>
      <c r="H132" s="176">
        <v>2</v>
      </c>
      <c r="I132" s="177"/>
      <c r="J132" s="178">
        <f t="shared" si="0"/>
        <v>0</v>
      </c>
      <c r="K132" s="174" t="s">
        <v>1</v>
      </c>
      <c r="L132" s="179"/>
      <c r="M132" s="180" t="s">
        <v>1</v>
      </c>
      <c r="N132" s="181" t="s">
        <v>42</v>
      </c>
      <c r="O132" s="68"/>
      <c r="P132" s="182">
        <f t="shared" si="1"/>
        <v>0</v>
      </c>
      <c r="Q132" s="182">
        <v>0</v>
      </c>
      <c r="R132" s="182">
        <f t="shared" si="2"/>
        <v>0</v>
      </c>
      <c r="S132" s="182">
        <v>0</v>
      </c>
      <c r="T132" s="18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213</v>
      </c>
      <c r="AT132" s="184" t="s">
        <v>163</v>
      </c>
      <c r="AU132" s="184" t="s">
        <v>84</v>
      </c>
      <c r="AY132" s="14" t="s">
        <v>168</v>
      </c>
      <c r="BE132" s="185">
        <f t="shared" si="4"/>
        <v>0</v>
      </c>
      <c r="BF132" s="185">
        <f t="shared" si="5"/>
        <v>0</v>
      </c>
      <c r="BG132" s="185">
        <f t="shared" si="6"/>
        <v>0</v>
      </c>
      <c r="BH132" s="185">
        <f t="shared" si="7"/>
        <v>0</v>
      </c>
      <c r="BI132" s="185">
        <f t="shared" si="8"/>
        <v>0</v>
      </c>
      <c r="BJ132" s="14" t="s">
        <v>84</v>
      </c>
      <c r="BK132" s="185">
        <f t="shared" si="9"/>
        <v>0</v>
      </c>
      <c r="BL132" s="14" t="s">
        <v>213</v>
      </c>
      <c r="BM132" s="184" t="s">
        <v>2197</v>
      </c>
    </row>
    <row r="133" spans="1:65" s="2" customFormat="1" ht="24.2" customHeight="1">
      <c r="A133" s="31"/>
      <c r="B133" s="32"/>
      <c r="C133" s="172" t="s">
        <v>226</v>
      </c>
      <c r="D133" s="172" t="s">
        <v>163</v>
      </c>
      <c r="E133" s="173" t="s">
        <v>2198</v>
      </c>
      <c r="F133" s="174" t="s">
        <v>2199</v>
      </c>
      <c r="G133" s="175" t="s">
        <v>166</v>
      </c>
      <c r="H133" s="176">
        <v>1</v>
      </c>
      <c r="I133" s="177"/>
      <c r="J133" s="178">
        <f t="shared" si="0"/>
        <v>0</v>
      </c>
      <c r="K133" s="174" t="s">
        <v>1</v>
      </c>
      <c r="L133" s="179"/>
      <c r="M133" s="180" t="s">
        <v>1</v>
      </c>
      <c r="N133" s="181" t="s">
        <v>42</v>
      </c>
      <c r="O133" s="68"/>
      <c r="P133" s="182">
        <f t="shared" si="1"/>
        <v>0</v>
      </c>
      <c r="Q133" s="182">
        <v>0</v>
      </c>
      <c r="R133" s="182">
        <f t="shared" si="2"/>
        <v>0</v>
      </c>
      <c r="S133" s="182">
        <v>0</v>
      </c>
      <c r="T133" s="18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86</v>
      </c>
      <c r="AT133" s="184" t="s">
        <v>163</v>
      </c>
      <c r="AU133" s="184" t="s">
        <v>84</v>
      </c>
      <c r="AY133" s="14" t="s">
        <v>168</v>
      </c>
      <c r="BE133" s="185">
        <f t="shared" si="4"/>
        <v>0</v>
      </c>
      <c r="BF133" s="185">
        <f t="shared" si="5"/>
        <v>0</v>
      </c>
      <c r="BG133" s="185">
        <f t="shared" si="6"/>
        <v>0</v>
      </c>
      <c r="BH133" s="185">
        <f t="shared" si="7"/>
        <v>0</v>
      </c>
      <c r="BI133" s="185">
        <f t="shared" si="8"/>
        <v>0</v>
      </c>
      <c r="BJ133" s="14" t="s">
        <v>84</v>
      </c>
      <c r="BK133" s="185">
        <f t="shared" si="9"/>
        <v>0</v>
      </c>
      <c r="BL133" s="14" t="s">
        <v>84</v>
      </c>
      <c r="BM133" s="184" t="s">
        <v>2200</v>
      </c>
    </row>
    <row r="134" spans="1:65" s="2" customFormat="1" ht="24.2" customHeight="1">
      <c r="A134" s="31"/>
      <c r="B134" s="32"/>
      <c r="C134" s="172" t="s">
        <v>230</v>
      </c>
      <c r="D134" s="172" t="s">
        <v>163</v>
      </c>
      <c r="E134" s="173" t="s">
        <v>2201</v>
      </c>
      <c r="F134" s="174" t="s">
        <v>2202</v>
      </c>
      <c r="G134" s="175" t="s">
        <v>166</v>
      </c>
      <c r="H134" s="176">
        <v>2</v>
      </c>
      <c r="I134" s="177"/>
      <c r="J134" s="178">
        <f t="shared" si="0"/>
        <v>0</v>
      </c>
      <c r="K134" s="174" t="s">
        <v>1</v>
      </c>
      <c r="L134" s="179"/>
      <c r="M134" s="180" t="s">
        <v>1</v>
      </c>
      <c r="N134" s="181" t="s">
        <v>42</v>
      </c>
      <c r="O134" s="68"/>
      <c r="P134" s="182">
        <f t="shared" si="1"/>
        <v>0</v>
      </c>
      <c r="Q134" s="182">
        <v>0</v>
      </c>
      <c r="R134" s="182">
        <f t="shared" si="2"/>
        <v>0</v>
      </c>
      <c r="S134" s="182">
        <v>0</v>
      </c>
      <c r="T134" s="18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86</v>
      </c>
      <c r="AT134" s="184" t="s">
        <v>163</v>
      </c>
      <c r="AU134" s="184" t="s">
        <v>84</v>
      </c>
      <c r="AY134" s="14" t="s">
        <v>168</v>
      </c>
      <c r="BE134" s="185">
        <f t="shared" si="4"/>
        <v>0</v>
      </c>
      <c r="BF134" s="185">
        <f t="shared" si="5"/>
        <v>0</v>
      </c>
      <c r="BG134" s="185">
        <f t="shared" si="6"/>
        <v>0</v>
      </c>
      <c r="BH134" s="185">
        <f t="shared" si="7"/>
        <v>0</v>
      </c>
      <c r="BI134" s="185">
        <f t="shared" si="8"/>
        <v>0</v>
      </c>
      <c r="BJ134" s="14" t="s">
        <v>84</v>
      </c>
      <c r="BK134" s="185">
        <f t="shared" si="9"/>
        <v>0</v>
      </c>
      <c r="BL134" s="14" t="s">
        <v>84</v>
      </c>
      <c r="BM134" s="184" t="s">
        <v>2203</v>
      </c>
    </row>
    <row r="135" spans="1:65" s="2" customFormat="1" ht="24.2" customHeight="1">
      <c r="A135" s="31"/>
      <c r="B135" s="32"/>
      <c r="C135" s="172" t="s">
        <v>234</v>
      </c>
      <c r="D135" s="172" t="s">
        <v>163</v>
      </c>
      <c r="E135" s="173" t="s">
        <v>2204</v>
      </c>
      <c r="F135" s="174" t="s">
        <v>2205</v>
      </c>
      <c r="G135" s="175" t="s">
        <v>166</v>
      </c>
      <c r="H135" s="176">
        <v>4</v>
      </c>
      <c r="I135" s="177"/>
      <c r="J135" s="178">
        <f t="shared" si="0"/>
        <v>0</v>
      </c>
      <c r="K135" s="174" t="s">
        <v>1</v>
      </c>
      <c r="L135" s="179"/>
      <c r="M135" s="180" t="s">
        <v>1</v>
      </c>
      <c r="N135" s="181" t="s">
        <v>42</v>
      </c>
      <c r="O135" s="68"/>
      <c r="P135" s="182">
        <f t="shared" si="1"/>
        <v>0</v>
      </c>
      <c r="Q135" s="182">
        <v>0</v>
      </c>
      <c r="R135" s="182">
        <f t="shared" si="2"/>
        <v>0</v>
      </c>
      <c r="S135" s="182">
        <v>0</v>
      </c>
      <c r="T135" s="18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86</v>
      </c>
      <c r="AT135" s="184" t="s">
        <v>163</v>
      </c>
      <c r="AU135" s="184" t="s">
        <v>84</v>
      </c>
      <c r="AY135" s="14" t="s">
        <v>168</v>
      </c>
      <c r="BE135" s="185">
        <f t="shared" si="4"/>
        <v>0</v>
      </c>
      <c r="BF135" s="185">
        <f t="shared" si="5"/>
        <v>0</v>
      </c>
      <c r="BG135" s="185">
        <f t="shared" si="6"/>
        <v>0</v>
      </c>
      <c r="BH135" s="185">
        <f t="shared" si="7"/>
        <v>0</v>
      </c>
      <c r="BI135" s="185">
        <f t="shared" si="8"/>
        <v>0</v>
      </c>
      <c r="BJ135" s="14" t="s">
        <v>84</v>
      </c>
      <c r="BK135" s="185">
        <f t="shared" si="9"/>
        <v>0</v>
      </c>
      <c r="BL135" s="14" t="s">
        <v>84</v>
      </c>
      <c r="BM135" s="184" t="s">
        <v>2206</v>
      </c>
    </row>
    <row r="136" spans="1:65" s="2" customFormat="1" ht="24.2" customHeight="1">
      <c r="A136" s="31"/>
      <c r="B136" s="32"/>
      <c r="C136" s="186" t="s">
        <v>242</v>
      </c>
      <c r="D136" s="186" t="s">
        <v>597</v>
      </c>
      <c r="E136" s="187" t="s">
        <v>2207</v>
      </c>
      <c r="F136" s="188" t="s">
        <v>2208</v>
      </c>
      <c r="G136" s="189" t="s">
        <v>1328</v>
      </c>
      <c r="H136" s="190">
        <v>4</v>
      </c>
      <c r="I136" s="191"/>
      <c r="J136" s="192">
        <f t="shared" si="0"/>
        <v>0</v>
      </c>
      <c r="K136" s="188" t="s">
        <v>1</v>
      </c>
      <c r="L136" s="36"/>
      <c r="M136" s="193" t="s">
        <v>1</v>
      </c>
      <c r="N136" s="194" t="s">
        <v>42</v>
      </c>
      <c r="O136" s="68"/>
      <c r="P136" s="182">
        <f t="shared" si="1"/>
        <v>0</v>
      </c>
      <c r="Q136" s="182">
        <v>0</v>
      </c>
      <c r="R136" s="182">
        <f t="shared" si="2"/>
        <v>0</v>
      </c>
      <c r="S136" s="182">
        <v>0</v>
      </c>
      <c r="T136" s="18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84</v>
      </c>
      <c r="AT136" s="184" t="s">
        <v>597</v>
      </c>
      <c r="AU136" s="184" t="s">
        <v>84</v>
      </c>
      <c r="AY136" s="14" t="s">
        <v>168</v>
      </c>
      <c r="BE136" s="185">
        <f t="shared" si="4"/>
        <v>0</v>
      </c>
      <c r="BF136" s="185">
        <f t="shared" si="5"/>
        <v>0</v>
      </c>
      <c r="BG136" s="185">
        <f t="shared" si="6"/>
        <v>0</v>
      </c>
      <c r="BH136" s="185">
        <f t="shared" si="7"/>
        <v>0</v>
      </c>
      <c r="BI136" s="185">
        <f t="shared" si="8"/>
        <v>0</v>
      </c>
      <c r="BJ136" s="14" t="s">
        <v>84</v>
      </c>
      <c r="BK136" s="185">
        <f t="shared" si="9"/>
        <v>0</v>
      </c>
      <c r="BL136" s="14" t="s">
        <v>84</v>
      </c>
      <c r="BM136" s="184" t="s">
        <v>2209</v>
      </c>
    </row>
    <row r="137" spans="1:65" s="2" customFormat="1" ht="37.9" customHeight="1">
      <c r="A137" s="31"/>
      <c r="B137" s="32"/>
      <c r="C137" s="186" t="s">
        <v>238</v>
      </c>
      <c r="D137" s="186" t="s">
        <v>597</v>
      </c>
      <c r="E137" s="187" t="s">
        <v>2210</v>
      </c>
      <c r="F137" s="188" t="s">
        <v>2211</v>
      </c>
      <c r="G137" s="189" t="s">
        <v>1328</v>
      </c>
      <c r="H137" s="190">
        <v>1</v>
      </c>
      <c r="I137" s="191"/>
      <c r="J137" s="192">
        <f t="shared" si="0"/>
        <v>0</v>
      </c>
      <c r="K137" s="188" t="s">
        <v>1</v>
      </c>
      <c r="L137" s="36"/>
      <c r="M137" s="193" t="s">
        <v>1</v>
      </c>
      <c r="N137" s="194" t="s">
        <v>42</v>
      </c>
      <c r="O137" s="68"/>
      <c r="P137" s="182">
        <f t="shared" si="1"/>
        <v>0</v>
      </c>
      <c r="Q137" s="182">
        <v>0</v>
      </c>
      <c r="R137" s="182">
        <f t="shared" si="2"/>
        <v>0</v>
      </c>
      <c r="S137" s="182">
        <v>0</v>
      </c>
      <c r="T137" s="18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4" t="s">
        <v>84</v>
      </c>
      <c r="AT137" s="184" t="s">
        <v>597</v>
      </c>
      <c r="AU137" s="184" t="s">
        <v>84</v>
      </c>
      <c r="AY137" s="14" t="s">
        <v>168</v>
      </c>
      <c r="BE137" s="185">
        <f t="shared" si="4"/>
        <v>0</v>
      </c>
      <c r="BF137" s="185">
        <f t="shared" si="5"/>
        <v>0</v>
      </c>
      <c r="BG137" s="185">
        <f t="shared" si="6"/>
        <v>0</v>
      </c>
      <c r="BH137" s="185">
        <f t="shared" si="7"/>
        <v>0</v>
      </c>
      <c r="BI137" s="185">
        <f t="shared" si="8"/>
        <v>0</v>
      </c>
      <c r="BJ137" s="14" t="s">
        <v>84</v>
      </c>
      <c r="BK137" s="185">
        <f t="shared" si="9"/>
        <v>0</v>
      </c>
      <c r="BL137" s="14" t="s">
        <v>84</v>
      </c>
      <c r="BM137" s="184" t="s">
        <v>2212</v>
      </c>
    </row>
    <row r="138" spans="1:65" s="2" customFormat="1" ht="24.2" customHeight="1">
      <c r="A138" s="31"/>
      <c r="B138" s="32"/>
      <c r="C138" s="186" t="s">
        <v>7</v>
      </c>
      <c r="D138" s="186" t="s">
        <v>597</v>
      </c>
      <c r="E138" s="187" t="s">
        <v>2213</v>
      </c>
      <c r="F138" s="188" t="s">
        <v>2214</v>
      </c>
      <c r="G138" s="189" t="s">
        <v>166</v>
      </c>
      <c r="H138" s="190">
        <v>32</v>
      </c>
      <c r="I138" s="191"/>
      <c r="J138" s="192">
        <f t="shared" si="0"/>
        <v>0</v>
      </c>
      <c r="K138" s="188" t="s">
        <v>1</v>
      </c>
      <c r="L138" s="36"/>
      <c r="M138" s="193" t="s">
        <v>1</v>
      </c>
      <c r="N138" s="194" t="s">
        <v>42</v>
      </c>
      <c r="O138" s="68"/>
      <c r="P138" s="182">
        <f t="shared" si="1"/>
        <v>0</v>
      </c>
      <c r="Q138" s="182">
        <v>0</v>
      </c>
      <c r="R138" s="182">
        <f t="shared" si="2"/>
        <v>0</v>
      </c>
      <c r="S138" s="182">
        <v>0</v>
      </c>
      <c r="T138" s="18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4" t="s">
        <v>84</v>
      </c>
      <c r="AT138" s="184" t="s">
        <v>597</v>
      </c>
      <c r="AU138" s="184" t="s">
        <v>84</v>
      </c>
      <c r="AY138" s="14" t="s">
        <v>168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14" t="s">
        <v>84</v>
      </c>
      <c r="BK138" s="185">
        <f t="shared" si="9"/>
        <v>0</v>
      </c>
      <c r="BL138" s="14" t="s">
        <v>84</v>
      </c>
      <c r="BM138" s="184" t="s">
        <v>2215</v>
      </c>
    </row>
    <row r="139" spans="1:65" s="2" customFormat="1" ht="37.9" customHeight="1">
      <c r="A139" s="31"/>
      <c r="B139" s="32"/>
      <c r="C139" s="172" t="s">
        <v>250</v>
      </c>
      <c r="D139" s="172" t="s">
        <v>163</v>
      </c>
      <c r="E139" s="173" t="s">
        <v>2216</v>
      </c>
      <c r="F139" s="174" t="s">
        <v>2217</v>
      </c>
      <c r="G139" s="175" t="s">
        <v>166</v>
      </c>
      <c r="H139" s="176">
        <v>3</v>
      </c>
      <c r="I139" s="177"/>
      <c r="J139" s="178">
        <f t="shared" si="0"/>
        <v>0</v>
      </c>
      <c r="K139" s="174" t="s">
        <v>1</v>
      </c>
      <c r="L139" s="179"/>
      <c r="M139" s="180" t="s">
        <v>1</v>
      </c>
      <c r="N139" s="181" t="s">
        <v>42</v>
      </c>
      <c r="O139" s="68"/>
      <c r="P139" s="182">
        <f t="shared" si="1"/>
        <v>0</v>
      </c>
      <c r="Q139" s="182">
        <v>0</v>
      </c>
      <c r="R139" s="182">
        <f t="shared" si="2"/>
        <v>0</v>
      </c>
      <c r="S139" s="182">
        <v>0</v>
      </c>
      <c r="T139" s="18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213</v>
      </c>
      <c r="AT139" s="184" t="s">
        <v>163</v>
      </c>
      <c r="AU139" s="184" t="s">
        <v>84</v>
      </c>
      <c r="AY139" s="14" t="s">
        <v>168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14" t="s">
        <v>84</v>
      </c>
      <c r="BK139" s="185">
        <f t="shared" si="9"/>
        <v>0</v>
      </c>
      <c r="BL139" s="14" t="s">
        <v>213</v>
      </c>
      <c r="BM139" s="184" t="s">
        <v>2218</v>
      </c>
    </row>
    <row r="140" spans="1:65" s="2" customFormat="1" ht="24.2" customHeight="1">
      <c r="A140" s="31"/>
      <c r="B140" s="32"/>
      <c r="C140" s="172" t="s">
        <v>254</v>
      </c>
      <c r="D140" s="172" t="s">
        <v>163</v>
      </c>
      <c r="E140" s="173" t="s">
        <v>2219</v>
      </c>
      <c r="F140" s="174" t="s">
        <v>2220</v>
      </c>
      <c r="G140" s="175" t="s">
        <v>166</v>
      </c>
      <c r="H140" s="176">
        <v>32</v>
      </c>
      <c r="I140" s="177"/>
      <c r="J140" s="178">
        <f t="shared" si="0"/>
        <v>0</v>
      </c>
      <c r="K140" s="174" t="s">
        <v>1</v>
      </c>
      <c r="L140" s="179"/>
      <c r="M140" s="180" t="s">
        <v>1</v>
      </c>
      <c r="N140" s="181" t="s">
        <v>42</v>
      </c>
      <c r="O140" s="68"/>
      <c r="P140" s="182">
        <f t="shared" si="1"/>
        <v>0</v>
      </c>
      <c r="Q140" s="182">
        <v>0</v>
      </c>
      <c r="R140" s="182">
        <f t="shared" si="2"/>
        <v>0</v>
      </c>
      <c r="S140" s="182">
        <v>0</v>
      </c>
      <c r="T140" s="18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4" t="s">
        <v>86</v>
      </c>
      <c r="AT140" s="184" t="s">
        <v>163</v>
      </c>
      <c r="AU140" s="184" t="s">
        <v>84</v>
      </c>
      <c r="AY140" s="14" t="s">
        <v>168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14" t="s">
        <v>84</v>
      </c>
      <c r="BK140" s="185">
        <f t="shared" si="9"/>
        <v>0</v>
      </c>
      <c r="BL140" s="14" t="s">
        <v>84</v>
      </c>
      <c r="BM140" s="184" t="s">
        <v>2221</v>
      </c>
    </row>
    <row r="141" spans="1:65" s="2" customFormat="1" ht="24.2" customHeight="1">
      <c r="A141" s="31"/>
      <c r="B141" s="32"/>
      <c r="C141" s="186" t="s">
        <v>189</v>
      </c>
      <c r="D141" s="186" t="s">
        <v>597</v>
      </c>
      <c r="E141" s="187" t="s">
        <v>2222</v>
      </c>
      <c r="F141" s="188" t="s">
        <v>2223</v>
      </c>
      <c r="G141" s="189" t="s">
        <v>166</v>
      </c>
      <c r="H141" s="190">
        <v>7</v>
      </c>
      <c r="I141" s="191"/>
      <c r="J141" s="192">
        <f t="shared" si="0"/>
        <v>0</v>
      </c>
      <c r="K141" s="188" t="s">
        <v>1</v>
      </c>
      <c r="L141" s="36"/>
      <c r="M141" s="193" t="s">
        <v>1</v>
      </c>
      <c r="N141" s="194" t="s">
        <v>42</v>
      </c>
      <c r="O141" s="68"/>
      <c r="P141" s="182">
        <f t="shared" si="1"/>
        <v>0</v>
      </c>
      <c r="Q141" s="182">
        <v>0</v>
      </c>
      <c r="R141" s="182">
        <f t="shared" si="2"/>
        <v>0</v>
      </c>
      <c r="S141" s="182">
        <v>0</v>
      </c>
      <c r="T141" s="18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4" t="s">
        <v>84</v>
      </c>
      <c r="AT141" s="184" t="s">
        <v>597</v>
      </c>
      <c r="AU141" s="184" t="s">
        <v>84</v>
      </c>
      <c r="AY141" s="14" t="s">
        <v>168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14" t="s">
        <v>84</v>
      </c>
      <c r="BK141" s="185">
        <f t="shared" si="9"/>
        <v>0</v>
      </c>
      <c r="BL141" s="14" t="s">
        <v>84</v>
      </c>
      <c r="BM141" s="184" t="s">
        <v>2224</v>
      </c>
    </row>
    <row r="142" spans="1:65" s="2" customFormat="1" ht="24.2" customHeight="1">
      <c r="A142" s="31"/>
      <c r="B142" s="32"/>
      <c r="C142" s="172" t="s">
        <v>193</v>
      </c>
      <c r="D142" s="172" t="s">
        <v>163</v>
      </c>
      <c r="E142" s="173" t="s">
        <v>2225</v>
      </c>
      <c r="F142" s="174" t="s">
        <v>2226</v>
      </c>
      <c r="G142" s="175" t="s">
        <v>166</v>
      </c>
      <c r="H142" s="176">
        <v>5</v>
      </c>
      <c r="I142" s="177"/>
      <c r="J142" s="178">
        <f t="shared" si="0"/>
        <v>0</v>
      </c>
      <c r="K142" s="174" t="s">
        <v>1</v>
      </c>
      <c r="L142" s="179"/>
      <c r="M142" s="180" t="s">
        <v>1</v>
      </c>
      <c r="N142" s="181" t="s">
        <v>42</v>
      </c>
      <c r="O142" s="68"/>
      <c r="P142" s="182">
        <f t="shared" si="1"/>
        <v>0</v>
      </c>
      <c r="Q142" s="182">
        <v>0</v>
      </c>
      <c r="R142" s="182">
        <f t="shared" si="2"/>
        <v>0</v>
      </c>
      <c r="S142" s="182">
        <v>0</v>
      </c>
      <c r="T142" s="18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4" t="s">
        <v>213</v>
      </c>
      <c r="AT142" s="184" t="s">
        <v>163</v>
      </c>
      <c r="AU142" s="184" t="s">
        <v>84</v>
      </c>
      <c r="AY142" s="14" t="s">
        <v>168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14" t="s">
        <v>84</v>
      </c>
      <c r="BK142" s="185">
        <f t="shared" si="9"/>
        <v>0</v>
      </c>
      <c r="BL142" s="14" t="s">
        <v>213</v>
      </c>
      <c r="BM142" s="184" t="s">
        <v>2227</v>
      </c>
    </row>
    <row r="143" spans="1:65" s="2" customFormat="1" ht="24.2" customHeight="1">
      <c r="A143" s="31"/>
      <c r="B143" s="32"/>
      <c r="C143" s="172" t="s">
        <v>197</v>
      </c>
      <c r="D143" s="172" t="s">
        <v>163</v>
      </c>
      <c r="E143" s="173" t="s">
        <v>2228</v>
      </c>
      <c r="F143" s="174" t="s">
        <v>2229</v>
      </c>
      <c r="G143" s="175" t="s">
        <v>166</v>
      </c>
      <c r="H143" s="176">
        <v>8</v>
      </c>
      <c r="I143" s="177"/>
      <c r="J143" s="178">
        <f t="shared" si="0"/>
        <v>0</v>
      </c>
      <c r="K143" s="174" t="s">
        <v>1</v>
      </c>
      <c r="L143" s="179"/>
      <c r="M143" s="180" t="s">
        <v>1</v>
      </c>
      <c r="N143" s="181" t="s">
        <v>42</v>
      </c>
      <c r="O143" s="68"/>
      <c r="P143" s="182">
        <f t="shared" si="1"/>
        <v>0</v>
      </c>
      <c r="Q143" s="182">
        <v>0</v>
      </c>
      <c r="R143" s="182">
        <f t="shared" si="2"/>
        <v>0</v>
      </c>
      <c r="S143" s="182">
        <v>0</v>
      </c>
      <c r="T143" s="18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86</v>
      </c>
      <c r="AT143" s="184" t="s">
        <v>163</v>
      </c>
      <c r="AU143" s="184" t="s">
        <v>84</v>
      </c>
      <c r="AY143" s="14" t="s">
        <v>168</v>
      </c>
      <c r="BE143" s="185">
        <f t="shared" si="4"/>
        <v>0</v>
      </c>
      <c r="BF143" s="185">
        <f t="shared" si="5"/>
        <v>0</v>
      </c>
      <c r="BG143" s="185">
        <f t="shared" si="6"/>
        <v>0</v>
      </c>
      <c r="BH143" s="185">
        <f t="shared" si="7"/>
        <v>0</v>
      </c>
      <c r="BI143" s="185">
        <f t="shared" si="8"/>
        <v>0</v>
      </c>
      <c r="BJ143" s="14" t="s">
        <v>84</v>
      </c>
      <c r="BK143" s="185">
        <f t="shared" si="9"/>
        <v>0</v>
      </c>
      <c r="BL143" s="14" t="s">
        <v>84</v>
      </c>
      <c r="BM143" s="184" t="s">
        <v>2230</v>
      </c>
    </row>
    <row r="144" spans="1:65" s="2" customFormat="1" ht="24.2" customHeight="1">
      <c r="A144" s="31"/>
      <c r="B144" s="32"/>
      <c r="C144" s="172" t="s">
        <v>201</v>
      </c>
      <c r="D144" s="172" t="s">
        <v>163</v>
      </c>
      <c r="E144" s="173" t="s">
        <v>2231</v>
      </c>
      <c r="F144" s="174" t="s">
        <v>2232</v>
      </c>
      <c r="G144" s="175" t="s">
        <v>166</v>
      </c>
      <c r="H144" s="176">
        <v>1</v>
      </c>
      <c r="I144" s="177"/>
      <c r="J144" s="178">
        <f t="shared" si="0"/>
        <v>0</v>
      </c>
      <c r="K144" s="174" t="s">
        <v>1</v>
      </c>
      <c r="L144" s="179"/>
      <c r="M144" s="180" t="s">
        <v>1</v>
      </c>
      <c r="N144" s="181" t="s">
        <v>42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86</v>
      </c>
      <c r="AT144" s="184" t="s">
        <v>163</v>
      </c>
      <c r="AU144" s="184" t="s">
        <v>84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84</v>
      </c>
      <c r="BM144" s="184" t="s">
        <v>2233</v>
      </c>
    </row>
    <row r="145" spans="1:65" s="2" customFormat="1" ht="37.9" customHeight="1">
      <c r="A145" s="31"/>
      <c r="B145" s="32"/>
      <c r="C145" s="172" t="s">
        <v>373</v>
      </c>
      <c r="D145" s="172" t="s">
        <v>163</v>
      </c>
      <c r="E145" s="173" t="s">
        <v>2234</v>
      </c>
      <c r="F145" s="174" t="s">
        <v>2235</v>
      </c>
      <c r="G145" s="175" t="s">
        <v>166</v>
      </c>
      <c r="H145" s="176">
        <v>3</v>
      </c>
      <c r="I145" s="177"/>
      <c r="J145" s="178">
        <f t="shared" si="0"/>
        <v>0</v>
      </c>
      <c r="K145" s="174" t="s">
        <v>1</v>
      </c>
      <c r="L145" s="179"/>
      <c r="M145" s="180" t="s">
        <v>1</v>
      </c>
      <c r="N145" s="181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213</v>
      </c>
      <c r="AT145" s="184" t="s">
        <v>163</v>
      </c>
      <c r="AU145" s="184" t="s">
        <v>84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213</v>
      </c>
      <c r="BM145" s="184" t="s">
        <v>2236</v>
      </c>
    </row>
    <row r="146" spans="1:65" s="2" customFormat="1" ht="62.65" customHeight="1">
      <c r="A146" s="31"/>
      <c r="B146" s="32"/>
      <c r="C146" s="172" t="s">
        <v>377</v>
      </c>
      <c r="D146" s="172" t="s">
        <v>163</v>
      </c>
      <c r="E146" s="173" t="s">
        <v>2237</v>
      </c>
      <c r="F146" s="174" t="s">
        <v>2238</v>
      </c>
      <c r="G146" s="175" t="s">
        <v>166</v>
      </c>
      <c r="H146" s="176">
        <v>1</v>
      </c>
      <c r="I146" s="177"/>
      <c r="J146" s="178">
        <f t="shared" si="0"/>
        <v>0</v>
      </c>
      <c r="K146" s="174" t="s">
        <v>1</v>
      </c>
      <c r="L146" s="179"/>
      <c r="M146" s="180" t="s">
        <v>1</v>
      </c>
      <c r="N146" s="181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86</v>
      </c>
      <c r="AT146" s="184" t="s">
        <v>163</v>
      </c>
      <c r="AU146" s="184" t="s">
        <v>84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84</v>
      </c>
      <c r="BM146" s="184" t="s">
        <v>2239</v>
      </c>
    </row>
    <row r="147" spans="1:65" s="2" customFormat="1" ht="24.2" customHeight="1">
      <c r="A147" s="31"/>
      <c r="B147" s="32"/>
      <c r="C147" s="172" t="s">
        <v>205</v>
      </c>
      <c r="D147" s="172" t="s">
        <v>163</v>
      </c>
      <c r="E147" s="173" t="s">
        <v>2240</v>
      </c>
      <c r="F147" s="174" t="s">
        <v>2241</v>
      </c>
      <c r="G147" s="175" t="s">
        <v>166</v>
      </c>
      <c r="H147" s="176">
        <v>7</v>
      </c>
      <c r="I147" s="177"/>
      <c r="J147" s="178">
        <f t="shared" si="0"/>
        <v>0</v>
      </c>
      <c r="K147" s="174" t="s">
        <v>1</v>
      </c>
      <c r="L147" s="179"/>
      <c r="M147" s="180" t="s">
        <v>1</v>
      </c>
      <c r="N147" s="181" t="s">
        <v>42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86</v>
      </c>
      <c r="AT147" s="184" t="s">
        <v>163</v>
      </c>
      <c r="AU147" s="184" t="s">
        <v>84</v>
      </c>
      <c r="AY147" s="14" t="s">
        <v>168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84</v>
      </c>
      <c r="BK147" s="185">
        <f t="shared" si="9"/>
        <v>0</v>
      </c>
      <c r="BL147" s="14" t="s">
        <v>84</v>
      </c>
      <c r="BM147" s="184" t="s">
        <v>2242</v>
      </c>
    </row>
    <row r="148" spans="1:65" s="2" customFormat="1" ht="24.2" customHeight="1">
      <c r="A148" s="31"/>
      <c r="B148" s="32"/>
      <c r="C148" s="186" t="s">
        <v>258</v>
      </c>
      <c r="D148" s="186" t="s">
        <v>597</v>
      </c>
      <c r="E148" s="187" t="s">
        <v>2243</v>
      </c>
      <c r="F148" s="188" t="s">
        <v>2244</v>
      </c>
      <c r="G148" s="189" t="s">
        <v>212</v>
      </c>
      <c r="H148" s="190">
        <v>30</v>
      </c>
      <c r="I148" s="191"/>
      <c r="J148" s="192">
        <f t="shared" si="0"/>
        <v>0</v>
      </c>
      <c r="K148" s="188" t="s">
        <v>1</v>
      </c>
      <c r="L148" s="36"/>
      <c r="M148" s="193" t="s">
        <v>1</v>
      </c>
      <c r="N148" s="194" t="s">
        <v>42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84</v>
      </c>
      <c r="AT148" s="184" t="s">
        <v>597</v>
      </c>
      <c r="AU148" s="184" t="s">
        <v>84</v>
      </c>
      <c r="AY148" s="14" t="s">
        <v>168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84</v>
      </c>
      <c r="BK148" s="185">
        <f t="shared" si="9"/>
        <v>0</v>
      </c>
      <c r="BL148" s="14" t="s">
        <v>84</v>
      </c>
      <c r="BM148" s="184" t="s">
        <v>2245</v>
      </c>
    </row>
    <row r="149" spans="1:65" s="2" customFormat="1" ht="24.2" customHeight="1">
      <c r="A149" s="31"/>
      <c r="B149" s="32"/>
      <c r="C149" s="186" t="s">
        <v>262</v>
      </c>
      <c r="D149" s="186" t="s">
        <v>597</v>
      </c>
      <c r="E149" s="187" t="s">
        <v>2246</v>
      </c>
      <c r="F149" s="188" t="s">
        <v>2247</v>
      </c>
      <c r="G149" s="189" t="s">
        <v>212</v>
      </c>
      <c r="H149" s="190">
        <v>40</v>
      </c>
      <c r="I149" s="191"/>
      <c r="J149" s="192">
        <f t="shared" si="0"/>
        <v>0</v>
      </c>
      <c r="K149" s="188" t="s">
        <v>1</v>
      </c>
      <c r="L149" s="36"/>
      <c r="M149" s="193" t="s">
        <v>1</v>
      </c>
      <c r="N149" s="194" t="s">
        <v>42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84</v>
      </c>
      <c r="AT149" s="184" t="s">
        <v>597</v>
      </c>
      <c r="AU149" s="184" t="s">
        <v>84</v>
      </c>
      <c r="AY149" s="14" t="s">
        <v>168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84</v>
      </c>
      <c r="BK149" s="185">
        <f t="shared" si="9"/>
        <v>0</v>
      </c>
      <c r="BL149" s="14" t="s">
        <v>84</v>
      </c>
      <c r="BM149" s="184" t="s">
        <v>2248</v>
      </c>
    </row>
    <row r="150" spans="1:65" s="2" customFormat="1" ht="24.2" customHeight="1">
      <c r="A150" s="31"/>
      <c r="B150" s="32"/>
      <c r="C150" s="186" t="s">
        <v>266</v>
      </c>
      <c r="D150" s="186" t="s">
        <v>597</v>
      </c>
      <c r="E150" s="187" t="s">
        <v>2249</v>
      </c>
      <c r="F150" s="188" t="s">
        <v>2250</v>
      </c>
      <c r="G150" s="189" t="s">
        <v>166</v>
      </c>
      <c r="H150" s="190">
        <v>40</v>
      </c>
      <c r="I150" s="191"/>
      <c r="J150" s="192">
        <f t="shared" si="0"/>
        <v>0</v>
      </c>
      <c r="K150" s="188" t="s">
        <v>1</v>
      </c>
      <c r="L150" s="36"/>
      <c r="M150" s="193" t="s">
        <v>1</v>
      </c>
      <c r="N150" s="194" t="s">
        <v>42</v>
      </c>
      <c r="O150" s="68"/>
      <c r="P150" s="182">
        <f t="shared" si="1"/>
        <v>0</v>
      </c>
      <c r="Q150" s="182">
        <v>0</v>
      </c>
      <c r="R150" s="182">
        <f t="shared" si="2"/>
        <v>0</v>
      </c>
      <c r="S150" s="182">
        <v>0</v>
      </c>
      <c r="T150" s="183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4" t="s">
        <v>84</v>
      </c>
      <c r="AT150" s="184" t="s">
        <v>597</v>
      </c>
      <c r="AU150" s="184" t="s">
        <v>84</v>
      </c>
      <c r="AY150" s="14" t="s">
        <v>168</v>
      </c>
      <c r="BE150" s="185">
        <f t="shared" si="4"/>
        <v>0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14" t="s">
        <v>84</v>
      </c>
      <c r="BK150" s="185">
        <f t="shared" si="9"/>
        <v>0</v>
      </c>
      <c r="BL150" s="14" t="s">
        <v>84</v>
      </c>
      <c r="BM150" s="184" t="s">
        <v>2251</v>
      </c>
    </row>
    <row r="151" spans="1:65" s="2" customFormat="1" ht="24.2" customHeight="1">
      <c r="A151" s="31"/>
      <c r="B151" s="32"/>
      <c r="C151" s="186" t="s">
        <v>274</v>
      </c>
      <c r="D151" s="186" t="s">
        <v>597</v>
      </c>
      <c r="E151" s="187" t="s">
        <v>2252</v>
      </c>
      <c r="F151" s="188" t="s">
        <v>2253</v>
      </c>
      <c r="G151" s="189" t="s">
        <v>166</v>
      </c>
      <c r="H151" s="190">
        <v>6</v>
      </c>
      <c r="I151" s="191"/>
      <c r="J151" s="192">
        <f t="shared" si="0"/>
        <v>0</v>
      </c>
      <c r="K151" s="188" t="s">
        <v>1</v>
      </c>
      <c r="L151" s="36"/>
      <c r="M151" s="193" t="s">
        <v>1</v>
      </c>
      <c r="N151" s="194" t="s">
        <v>42</v>
      </c>
      <c r="O151" s="68"/>
      <c r="P151" s="182">
        <f t="shared" si="1"/>
        <v>0</v>
      </c>
      <c r="Q151" s="182">
        <v>0</v>
      </c>
      <c r="R151" s="182">
        <f t="shared" si="2"/>
        <v>0</v>
      </c>
      <c r="S151" s="182">
        <v>0</v>
      </c>
      <c r="T151" s="183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84</v>
      </c>
      <c r="AT151" s="184" t="s">
        <v>597</v>
      </c>
      <c r="AU151" s="184" t="s">
        <v>84</v>
      </c>
      <c r="AY151" s="14" t="s">
        <v>168</v>
      </c>
      <c r="BE151" s="185">
        <f t="shared" si="4"/>
        <v>0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14" t="s">
        <v>84</v>
      </c>
      <c r="BK151" s="185">
        <f t="shared" si="9"/>
        <v>0</v>
      </c>
      <c r="BL151" s="14" t="s">
        <v>84</v>
      </c>
      <c r="BM151" s="184" t="s">
        <v>2254</v>
      </c>
    </row>
    <row r="152" spans="1:65" s="2" customFormat="1" ht="24.2" customHeight="1">
      <c r="A152" s="31"/>
      <c r="B152" s="32"/>
      <c r="C152" s="172" t="s">
        <v>278</v>
      </c>
      <c r="D152" s="172" t="s">
        <v>163</v>
      </c>
      <c r="E152" s="173" t="s">
        <v>2255</v>
      </c>
      <c r="F152" s="174" t="s">
        <v>2256</v>
      </c>
      <c r="G152" s="175" t="s">
        <v>212</v>
      </c>
      <c r="H152" s="176">
        <v>30</v>
      </c>
      <c r="I152" s="177"/>
      <c r="J152" s="178">
        <f t="shared" si="0"/>
        <v>0</v>
      </c>
      <c r="K152" s="174" t="s">
        <v>1</v>
      </c>
      <c r="L152" s="179"/>
      <c r="M152" s="180" t="s">
        <v>1</v>
      </c>
      <c r="N152" s="181" t="s">
        <v>42</v>
      </c>
      <c r="O152" s="68"/>
      <c r="P152" s="182">
        <f t="shared" si="1"/>
        <v>0</v>
      </c>
      <c r="Q152" s="182">
        <v>0</v>
      </c>
      <c r="R152" s="182">
        <f t="shared" si="2"/>
        <v>0</v>
      </c>
      <c r="S152" s="182">
        <v>0</v>
      </c>
      <c r="T152" s="183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213</v>
      </c>
      <c r="AT152" s="184" t="s">
        <v>163</v>
      </c>
      <c r="AU152" s="184" t="s">
        <v>84</v>
      </c>
      <c r="AY152" s="14" t="s">
        <v>168</v>
      </c>
      <c r="BE152" s="185">
        <f t="shared" si="4"/>
        <v>0</v>
      </c>
      <c r="BF152" s="185">
        <f t="shared" si="5"/>
        <v>0</v>
      </c>
      <c r="BG152" s="185">
        <f t="shared" si="6"/>
        <v>0</v>
      </c>
      <c r="BH152" s="185">
        <f t="shared" si="7"/>
        <v>0</v>
      </c>
      <c r="BI152" s="185">
        <f t="shared" si="8"/>
        <v>0</v>
      </c>
      <c r="BJ152" s="14" t="s">
        <v>84</v>
      </c>
      <c r="BK152" s="185">
        <f t="shared" si="9"/>
        <v>0</v>
      </c>
      <c r="BL152" s="14" t="s">
        <v>213</v>
      </c>
      <c r="BM152" s="184" t="s">
        <v>2257</v>
      </c>
    </row>
    <row r="153" spans="1:65" s="2" customFormat="1" ht="14.45" customHeight="1">
      <c r="A153" s="31"/>
      <c r="B153" s="32"/>
      <c r="C153" s="172" t="s">
        <v>282</v>
      </c>
      <c r="D153" s="172" t="s">
        <v>163</v>
      </c>
      <c r="E153" s="173" t="s">
        <v>2258</v>
      </c>
      <c r="F153" s="174" t="s">
        <v>2259</v>
      </c>
      <c r="G153" s="175" t="s">
        <v>212</v>
      </c>
      <c r="H153" s="176">
        <v>40</v>
      </c>
      <c r="I153" s="177"/>
      <c r="J153" s="178">
        <f t="shared" si="0"/>
        <v>0</v>
      </c>
      <c r="K153" s="174" t="s">
        <v>1</v>
      </c>
      <c r="L153" s="179"/>
      <c r="M153" s="180" t="s">
        <v>1</v>
      </c>
      <c r="N153" s="181" t="s">
        <v>42</v>
      </c>
      <c r="O153" s="68"/>
      <c r="P153" s="182">
        <f t="shared" si="1"/>
        <v>0</v>
      </c>
      <c r="Q153" s="182">
        <v>0</v>
      </c>
      <c r="R153" s="182">
        <f t="shared" si="2"/>
        <v>0</v>
      </c>
      <c r="S153" s="182">
        <v>0</v>
      </c>
      <c r="T153" s="183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86</v>
      </c>
      <c r="AT153" s="184" t="s">
        <v>163</v>
      </c>
      <c r="AU153" s="184" t="s">
        <v>84</v>
      </c>
      <c r="AY153" s="14" t="s">
        <v>168</v>
      </c>
      <c r="BE153" s="185">
        <f t="shared" si="4"/>
        <v>0</v>
      </c>
      <c r="BF153" s="185">
        <f t="shared" si="5"/>
        <v>0</v>
      </c>
      <c r="BG153" s="185">
        <f t="shared" si="6"/>
        <v>0</v>
      </c>
      <c r="BH153" s="185">
        <f t="shared" si="7"/>
        <v>0</v>
      </c>
      <c r="BI153" s="185">
        <f t="shared" si="8"/>
        <v>0</v>
      </c>
      <c r="BJ153" s="14" t="s">
        <v>84</v>
      </c>
      <c r="BK153" s="185">
        <f t="shared" si="9"/>
        <v>0</v>
      </c>
      <c r="BL153" s="14" t="s">
        <v>84</v>
      </c>
      <c r="BM153" s="184" t="s">
        <v>2260</v>
      </c>
    </row>
    <row r="154" spans="1:65" s="2" customFormat="1" ht="14.45" customHeight="1">
      <c r="A154" s="31"/>
      <c r="B154" s="32"/>
      <c r="C154" s="172" t="s">
        <v>286</v>
      </c>
      <c r="D154" s="172" t="s">
        <v>163</v>
      </c>
      <c r="E154" s="173" t="s">
        <v>2261</v>
      </c>
      <c r="F154" s="174" t="s">
        <v>2262</v>
      </c>
      <c r="G154" s="175" t="s">
        <v>166</v>
      </c>
      <c r="H154" s="176">
        <v>2</v>
      </c>
      <c r="I154" s="177"/>
      <c r="J154" s="178">
        <f t="shared" si="0"/>
        <v>0</v>
      </c>
      <c r="K154" s="174" t="s">
        <v>1</v>
      </c>
      <c r="L154" s="179"/>
      <c r="M154" s="180" t="s">
        <v>1</v>
      </c>
      <c r="N154" s="181" t="s">
        <v>42</v>
      </c>
      <c r="O154" s="68"/>
      <c r="P154" s="182">
        <f t="shared" si="1"/>
        <v>0</v>
      </c>
      <c r="Q154" s="182">
        <v>0</v>
      </c>
      <c r="R154" s="182">
        <f t="shared" si="2"/>
        <v>0</v>
      </c>
      <c r="S154" s="182">
        <v>0</v>
      </c>
      <c r="T154" s="183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86</v>
      </c>
      <c r="AT154" s="184" t="s">
        <v>163</v>
      </c>
      <c r="AU154" s="184" t="s">
        <v>84</v>
      </c>
      <c r="AY154" s="14" t="s">
        <v>168</v>
      </c>
      <c r="BE154" s="185">
        <f t="shared" si="4"/>
        <v>0</v>
      </c>
      <c r="BF154" s="185">
        <f t="shared" si="5"/>
        <v>0</v>
      </c>
      <c r="BG154" s="185">
        <f t="shared" si="6"/>
        <v>0</v>
      </c>
      <c r="BH154" s="185">
        <f t="shared" si="7"/>
        <v>0</v>
      </c>
      <c r="BI154" s="185">
        <f t="shared" si="8"/>
        <v>0</v>
      </c>
      <c r="BJ154" s="14" t="s">
        <v>84</v>
      </c>
      <c r="BK154" s="185">
        <f t="shared" si="9"/>
        <v>0</v>
      </c>
      <c r="BL154" s="14" t="s">
        <v>84</v>
      </c>
      <c r="BM154" s="184" t="s">
        <v>2263</v>
      </c>
    </row>
    <row r="155" spans="1:65" s="2" customFormat="1" ht="24.2" customHeight="1">
      <c r="A155" s="31"/>
      <c r="B155" s="32"/>
      <c r="C155" s="172" t="s">
        <v>290</v>
      </c>
      <c r="D155" s="172" t="s">
        <v>163</v>
      </c>
      <c r="E155" s="173" t="s">
        <v>2264</v>
      </c>
      <c r="F155" s="174" t="s">
        <v>2265</v>
      </c>
      <c r="G155" s="175" t="s">
        <v>166</v>
      </c>
      <c r="H155" s="176">
        <v>2</v>
      </c>
      <c r="I155" s="177"/>
      <c r="J155" s="178">
        <f t="shared" si="0"/>
        <v>0</v>
      </c>
      <c r="K155" s="174" t="s">
        <v>1</v>
      </c>
      <c r="L155" s="179"/>
      <c r="M155" s="180" t="s">
        <v>1</v>
      </c>
      <c r="N155" s="181" t="s">
        <v>42</v>
      </c>
      <c r="O155" s="68"/>
      <c r="P155" s="182">
        <f t="shared" si="1"/>
        <v>0</v>
      </c>
      <c r="Q155" s="182">
        <v>0</v>
      </c>
      <c r="R155" s="182">
        <f t="shared" si="2"/>
        <v>0</v>
      </c>
      <c r="S155" s="182">
        <v>0</v>
      </c>
      <c r="T155" s="183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86</v>
      </c>
      <c r="AT155" s="184" t="s">
        <v>163</v>
      </c>
      <c r="AU155" s="184" t="s">
        <v>84</v>
      </c>
      <c r="AY155" s="14" t="s">
        <v>168</v>
      </c>
      <c r="BE155" s="185">
        <f t="shared" si="4"/>
        <v>0</v>
      </c>
      <c r="BF155" s="185">
        <f t="shared" si="5"/>
        <v>0</v>
      </c>
      <c r="BG155" s="185">
        <f t="shared" si="6"/>
        <v>0</v>
      </c>
      <c r="BH155" s="185">
        <f t="shared" si="7"/>
        <v>0</v>
      </c>
      <c r="BI155" s="185">
        <f t="shared" si="8"/>
        <v>0</v>
      </c>
      <c r="BJ155" s="14" t="s">
        <v>84</v>
      </c>
      <c r="BK155" s="185">
        <f t="shared" si="9"/>
        <v>0</v>
      </c>
      <c r="BL155" s="14" t="s">
        <v>84</v>
      </c>
      <c r="BM155" s="184" t="s">
        <v>2266</v>
      </c>
    </row>
    <row r="156" spans="1:65" s="2" customFormat="1" ht="24.2" customHeight="1">
      <c r="A156" s="31"/>
      <c r="B156" s="32"/>
      <c r="C156" s="172" t="s">
        <v>294</v>
      </c>
      <c r="D156" s="172" t="s">
        <v>163</v>
      </c>
      <c r="E156" s="173" t="s">
        <v>2267</v>
      </c>
      <c r="F156" s="174" t="s">
        <v>2268</v>
      </c>
      <c r="G156" s="175" t="s">
        <v>166</v>
      </c>
      <c r="H156" s="176">
        <v>2</v>
      </c>
      <c r="I156" s="177"/>
      <c r="J156" s="178">
        <f t="shared" si="0"/>
        <v>0</v>
      </c>
      <c r="K156" s="174" t="s">
        <v>1</v>
      </c>
      <c r="L156" s="179"/>
      <c r="M156" s="180" t="s">
        <v>1</v>
      </c>
      <c r="N156" s="181" t="s">
        <v>42</v>
      </c>
      <c r="O156" s="68"/>
      <c r="P156" s="182">
        <f t="shared" si="1"/>
        <v>0</v>
      </c>
      <c r="Q156" s="182">
        <v>0</v>
      </c>
      <c r="R156" s="182">
        <f t="shared" si="2"/>
        <v>0</v>
      </c>
      <c r="S156" s="182">
        <v>0</v>
      </c>
      <c r="T156" s="183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86</v>
      </c>
      <c r="AT156" s="184" t="s">
        <v>163</v>
      </c>
      <c r="AU156" s="184" t="s">
        <v>84</v>
      </c>
      <c r="AY156" s="14" t="s">
        <v>168</v>
      </c>
      <c r="BE156" s="185">
        <f t="shared" si="4"/>
        <v>0</v>
      </c>
      <c r="BF156" s="185">
        <f t="shared" si="5"/>
        <v>0</v>
      </c>
      <c r="BG156" s="185">
        <f t="shared" si="6"/>
        <v>0</v>
      </c>
      <c r="BH156" s="185">
        <f t="shared" si="7"/>
        <v>0</v>
      </c>
      <c r="BI156" s="185">
        <f t="shared" si="8"/>
        <v>0</v>
      </c>
      <c r="BJ156" s="14" t="s">
        <v>84</v>
      </c>
      <c r="BK156" s="185">
        <f t="shared" si="9"/>
        <v>0</v>
      </c>
      <c r="BL156" s="14" t="s">
        <v>84</v>
      </c>
      <c r="BM156" s="184" t="s">
        <v>2269</v>
      </c>
    </row>
    <row r="157" spans="1:65" s="2" customFormat="1" ht="24.2" customHeight="1">
      <c r="A157" s="31"/>
      <c r="B157" s="32"/>
      <c r="C157" s="186" t="s">
        <v>270</v>
      </c>
      <c r="D157" s="186" t="s">
        <v>597</v>
      </c>
      <c r="E157" s="187" t="s">
        <v>2270</v>
      </c>
      <c r="F157" s="188" t="s">
        <v>2271</v>
      </c>
      <c r="G157" s="189" t="s">
        <v>166</v>
      </c>
      <c r="H157" s="190">
        <v>2</v>
      </c>
      <c r="I157" s="191"/>
      <c r="J157" s="192">
        <f t="shared" si="0"/>
        <v>0</v>
      </c>
      <c r="K157" s="188" t="s">
        <v>1</v>
      </c>
      <c r="L157" s="36"/>
      <c r="M157" s="193" t="s">
        <v>1</v>
      </c>
      <c r="N157" s="194" t="s">
        <v>42</v>
      </c>
      <c r="O157" s="68"/>
      <c r="P157" s="182">
        <f t="shared" si="1"/>
        <v>0</v>
      </c>
      <c r="Q157" s="182">
        <v>0</v>
      </c>
      <c r="R157" s="182">
        <f t="shared" si="2"/>
        <v>0</v>
      </c>
      <c r="S157" s="182">
        <v>0</v>
      </c>
      <c r="T157" s="183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4" t="s">
        <v>84</v>
      </c>
      <c r="AT157" s="184" t="s">
        <v>597</v>
      </c>
      <c r="AU157" s="184" t="s">
        <v>84</v>
      </c>
      <c r="AY157" s="14" t="s">
        <v>168</v>
      </c>
      <c r="BE157" s="185">
        <f t="shared" si="4"/>
        <v>0</v>
      </c>
      <c r="BF157" s="185">
        <f t="shared" si="5"/>
        <v>0</v>
      </c>
      <c r="BG157" s="185">
        <f t="shared" si="6"/>
        <v>0</v>
      </c>
      <c r="BH157" s="185">
        <f t="shared" si="7"/>
        <v>0</v>
      </c>
      <c r="BI157" s="185">
        <f t="shared" si="8"/>
        <v>0</v>
      </c>
      <c r="BJ157" s="14" t="s">
        <v>84</v>
      </c>
      <c r="BK157" s="185">
        <f t="shared" si="9"/>
        <v>0</v>
      </c>
      <c r="BL157" s="14" t="s">
        <v>84</v>
      </c>
      <c r="BM157" s="184" t="s">
        <v>2272</v>
      </c>
    </row>
    <row r="158" spans="1:65" s="2" customFormat="1" ht="24.2" customHeight="1">
      <c r="A158" s="31"/>
      <c r="B158" s="32"/>
      <c r="C158" s="186" t="s">
        <v>298</v>
      </c>
      <c r="D158" s="186" t="s">
        <v>597</v>
      </c>
      <c r="E158" s="187" t="s">
        <v>2273</v>
      </c>
      <c r="F158" s="188" t="s">
        <v>2274</v>
      </c>
      <c r="G158" s="189" t="s">
        <v>212</v>
      </c>
      <c r="H158" s="190">
        <v>110</v>
      </c>
      <c r="I158" s="191"/>
      <c r="J158" s="192">
        <f t="shared" si="0"/>
        <v>0</v>
      </c>
      <c r="K158" s="188" t="s">
        <v>1</v>
      </c>
      <c r="L158" s="36"/>
      <c r="M158" s="193" t="s">
        <v>1</v>
      </c>
      <c r="N158" s="194" t="s">
        <v>42</v>
      </c>
      <c r="O158" s="68"/>
      <c r="P158" s="182">
        <f t="shared" si="1"/>
        <v>0</v>
      </c>
      <c r="Q158" s="182">
        <v>0</v>
      </c>
      <c r="R158" s="182">
        <f t="shared" si="2"/>
        <v>0</v>
      </c>
      <c r="S158" s="182">
        <v>0</v>
      </c>
      <c r="T158" s="183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84</v>
      </c>
      <c r="AT158" s="184" t="s">
        <v>597</v>
      </c>
      <c r="AU158" s="184" t="s">
        <v>84</v>
      </c>
      <c r="AY158" s="14" t="s">
        <v>168</v>
      </c>
      <c r="BE158" s="185">
        <f t="shared" si="4"/>
        <v>0</v>
      </c>
      <c r="BF158" s="185">
        <f t="shared" si="5"/>
        <v>0</v>
      </c>
      <c r="BG158" s="185">
        <f t="shared" si="6"/>
        <v>0</v>
      </c>
      <c r="BH158" s="185">
        <f t="shared" si="7"/>
        <v>0</v>
      </c>
      <c r="BI158" s="185">
        <f t="shared" si="8"/>
        <v>0</v>
      </c>
      <c r="BJ158" s="14" t="s">
        <v>84</v>
      </c>
      <c r="BK158" s="185">
        <f t="shared" si="9"/>
        <v>0</v>
      </c>
      <c r="BL158" s="14" t="s">
        <v>84</v>
      </c>
      <c r="BM158" s="184" t="s">
        <v>2275</v>
      </c>
    </row>
    <row r="159" spans="1:65" s="2" customFormat="1" ht="24.2" customHeight="1">
      <c r="A159" s="31"/>
      <c r="B159" s="32"/>
      <c r="C159" s="172" t="s">
        <v>302</v>
      </c>
      <c r="D159" s="172" t="s">
        <v>163</v>
      </c>
      <c r="E159" s="173" t="s">
        <v>1778</v>
      </c>
      <c r="F159" s="174" t="s">
        <v>1779</v>
      </c>
      <c r="G159" s="175" t="s">
        <v>212</v>
      </c>
      <c r="H159" s="176">
        <v>110</v>
      </c>
      <c r="I159" s="177"/>
      <c r="J159" s="178">
        <f t="shared" si="0"/>
        <v>0</v>
      </c>
      <c r="K159" s="174" t="s">
        <v>1</v>
      </c>
      <c r="L159" s="179"/>
      <c r="M159" s="180" t="s">
        <v>1</v>
      </c>
      <c r="N159" s="181" t="s">
        <v>42</v>
      </c>
      <c r="O159" s="68"/>
      <c r="P159" s="182">
        <f t="shared" si="1"/>
        <v>0</v>
      </c>
      <c r="Q159" s="182">
        <v>0</v>
      </c>
      <c r="R159" s="182">
        <f t="shared" si="2"/>
        <v>0</v>
      </c>
      <c r="S159" s="182">
        <v>0</v>
      </c>
      <c r="T159" s="183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213</v>
      </c>
      <c r="AT159" s="184" t="s">
        <v>163</v>
      </c>
      <c r="AU159" s="184" t="s">
        <v>84</v>
      </c>
      <c r="AY159" s="14" t="s">
        <v>168</v>
      </c>
      <c r="BE159" s="185">
        <f t="shared" si="4"/>
        <v>0</v>
      </c>
      <c r="BF159" s="185">
        <f t="shared" si="5"/>
        <v>0</v>
      </c>
      <c r="BG159" s="185">
        <f t="shared" si="6"/>
        <v>0</v>
      </c>
      <c r="BH159" s="185">
        <f t="shared" si="7"/>
        <v>0</v>
      </c>
      <c r="BI159" s="185">
        <f t="shared" si="8"/>
        <v>0</v>
      </c>
      <c r="BJ159" s="14" t="s">
        <v>84</v>
      </c>
      <c r="BK159" s="185">
        <f t="shared" si="9"/>
        <v>0</v>
      </c>
      <c r="BL159" s="14" t="s">
        <v>213</v>
      </c>
      <c r="BM159" s="184" t="s">
        <v>2276</v>
      </c>
    </row>
    <row r="160" spans="1:65" s="2" customFormat="1" ht="24.2" customHeight="1">
      <c r="A160" s="31"/>
      <c r="B160" s="32"/>
      <c r="C160" s="186" t="s">
        <v>306</v>
      </c>
      <c r="D160" s="186" t="s">
        <v>597</v>
      </c>
      <c r="E160" s="187" t="s">
        <v>2277</v>
      </c>
      <c r="F160" s="188" t="s">
        <v>2278</v>
      </c>
      <c r="G160" s="189" t="s">
        <v>212</v>
      </c>
      <c r="H160" s="190">
        <v>20</v>
      </c>
      <c r="I160" s="191"/>
      <c r="J160" s="192">
        <f t="shared" si="0"/>
        <v>0</v>
      </c>
      <c r="K160" s="188" t="s">
        <v>1</v>
      </c>
      <c r="L160" s="36"/>
      <c r="M160" s="193" t="s">
        <v>1</v>
      </c>
      <c r="N160" s="194" t="s">
        <v>42</v>
      </c>
      <c r="O160" s="68"/>
      <c r="P160" s="182">
        <f t="shared" si="1"/>
        <v>0</v>
      </c>
      <c r="Q160" s="182">
        <v>0</v>
      </c>
      <c r="R160" s="182">
        <f t="shared" si="2"/>
        <v>0</v>
      </c>
      <c r="S160" s="182">
        <v>0</v>
      </c>
      <c r="T160" s="183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84</v>
      </c>
      <c r="AT160" s="184" t="s">
        <v>597</v>
      </c>
      <c r="AU160" s="184" t="s">
        <v>84</v>
      </c>
      <c r="AY160" s="14" t="s">
        <v>168</v>
      </c>
      <c r="BE160" s="185">
        <f t="shared" si="4"/>
        <v>0</v>
      </c>
      <c r="BF160" s="185">
        <f t="shared" si="5"/>
        <v>0</v>
      </c>
      <c r="BG160" s="185">
        <f t="shared" si="6"/>
        <v>0</v>
      </c>
      <c r="BH160" s="185">
        <f t="shared" si="7"/>
        <v>0</v>
      </c>
      <c r="BI160" s="185">
        <f t="shared" si="8"/>
        <v>0</v>
      </c>
      <c r="BJ160" s="14" t="s">
        <v>84</v>
      </c>
      <c r="BK160" s="185">
        <f t="shared" si="9"/>
        <v>0</v>
      </c>
      <c r="BL160" s="14" t="s">
        <v>84</v>
      </c>
      <c r="BM160" s="184" t="s">
        <v>2279</v>
      </c>
    </row>
    <row r="161" spans="1:65" s="2" customFormat="1" ht="24.2" customHeight="1">
      <c r="A161" s="31"/>
      <c r="B161" s="32"/>
      <c r="C161" s="186" t="s">
        <v>310</v>
      </c>
      <c r="D161" s="186" t="s">
        <v>597</v>
      </c>
      <c r="E161" s="187" t="s">
        <v>2280</v>
      </c>
      <c r="F161" s="188" t="s">
        <v>2281</v>
      </c>
      <c r="G161" s="189" t="s">
        <v>212</v>
      </c>
      <c r="H161" s="190">
        <v>2</v>
      </c>
      <c r="I161" s="191"/>
      <c r="J161" s="192">
        <f t="shared" si="0"/>
        <v>0</v>
      </c>
      <c r="K161" s="188" t="s">
        <v>1</v>
      </c>
      <c r="L161" s="36"/>
      <c r="M161" s="193" t="s">
        <v>1</v>
      </c>
      <c r="N161" s="194" t="s">
        <v>42</v>
      </c>
      <c r="O161" s="68"/>
      <c r="P161" s="182">
        <f t="shared" si="1"/>
        <v>0</v>
      </c>
      <c r="Q161" s="182">
        <v>0</v>
      </c>
      <c r="R161" s="182">
        <f t="shared" si="2"/>
        <v>0</v>
      </c>
      <c r="S161" s="182">
        <v>0</v>
      </c>
      <c r="T161" s="183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84</v>
      </c>
      <c r="AT161" s="184" t="s">
        <v>597</v>
      </c>
      <c r="AU161" s="184" t="s">
        <v>84</v>
      </c>
      <c r="AY161" s="14" t="s">
        <v>168</v>
      </c>
      <c r="BE161" s="185">
        <f t="shared" si="4"/>
        <v>0</v>
      </c>
      <c r="BF161" s="185">
        <f t="shared" si="5"/>
        <v>0</v>
      </c>
      <c r="BG161" s="185">
        <f t="shared" si="6"/>
        <v>0</v>
      </c>
      <c r="BH161" s="185">
        <f t="shared" si="7"/>
        <v>0</v>
      </c>
      <c r="BI161" s="185">
        <f t="shared" si="8"/>
        <v>0</v>
      </c>
      <c r="BJ161" s="14" t="s">
        <v>84</v>
      </c>
      <c r="BK161" s="185">
        <f t="shared" si="9"/>
        <v>0</v>
      </c>
      <c r="BL161" s="14" t="s">
        <v>84</v>
      </c>
      <c r="BM161" s="184" t="s">
        <v>2282</v>
      </c>
    </row>
    <row r="162" spans="1:65" s="2" customFormat="1" ht="37.9" customHeight="1">
      <c r="A162" s="31"/>
      <c r="B162" s="32"/>
      <c r="C162" s="186" t="s">
        <v>318</v>
      </c>
      <c r="D162" s="186" t="s">
        <v>597</v>
      </c>
      <c r="E162" s="187" t="s">
        <v>2283</v>
      </c>
      <c r="F162" s="188" t="s">
        <v>2284</v>
      </c>
      <c r="G162" s="189" t="s">
        <v>166</v>
      </c>
      <c r="H162" s="190">
        <v>2</v>
      </c>
      <c r="I162" s="191"/>
      <c r="J162" s="192">
        <f t="shared" si="0"/>
        <v>0</v>
      </c>
      <c r="K162" s="188" t="s">
        <v>1</v>
      </c>
      <c r="L162" s="36"/>
      <c r="M162" s="193" t="s">
        <v>1</v>
      </c>
      <c r="N162" s="194" t="s">
        <v>42</v>
      </c>
      <c r="O162" s="68"/>
      <c r="P162" s="182">
        <f t="shared" si="1"/>
        <v>0</v>
      </c>
      <c r="Q162" s="182">
        <v>0</v>
      </c>
      <c r="R162" s="182">
        <f t="shared" si="2"/>
        <v>0</v>
      </c>
      <c r="S162" s="182">
        <v>0</v>
      </c>
      <c r="T162" s="183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84</v>
      </c>
      <c r="AT162" s="184" t="s">
        <v>597</v>
      </c>
      <c r="AU162" s="184" t="s">
        <v>84</v>
      </c>
      <c r="AY162" s="14" t="s">
        <v>168</v>
      </c>
      <c r="BE162" s="185">
        <f t="shared" si="4"/>
        <v>0</v>
      </c>
      <c r="BF162" s="185">
        <f t="shared" si="5"/>
        <v>0</v>
      </c>
      <c r="BG162" s="185">
        <f t="shared" si="6"/>
        <v>0</v>
      </c>
      <c r="BH162" s="185">
        <f t="shared" si="7"/>
        <v>0</v>
      </c>
      <c r="BI162" s="185">
        <f t="shared" si="8"/>
        <v>0</v>
      </c>
      <c r="BJ162" s="14" t="s">
        <v>84</v>
      </c>
      <c r="BK162" s="185">
        <f t="shared" si="9"/>
        <v>0</v>
      </c>
      <c r="BL162" s="14" t="s">
        <v>84</v>
      </c>
      <c r="BM162" s="184" t="s">
        <v>2285</v>
      </c>
    </row>
    <row r="163" spans="1:65" s="2" customFormat="1" ht="24.2" customHeight="1">
      <c r="A163" s="31"/>
      <c r="B163" s="32"/>
      <c r="C163" s="172" t="s">
        <v>322</v>
      </c>
      <c r="D163" s="172" t="s">
        <v>163</v>
      </c>
      <c r="E163" s="173" t="s">
        <v>2286</v>
      </c>
      <c r="F163" s="174" t="s">
        <v>2287</v>
      </c>
      <c r="G163" s="175" t="s">
        <v>166</v>
      </c>
      <c r="H163" s="176">
        <v>2</v>
      </c>
      <c r="I163" s="177"/>
      <c r="J163" s="178">
        <f t="shared" si="0"/>
        <v>0</v>
      </c>
      <c r="K163" s="174" t="s">
        <v>1</v>
      </c>
      <c r="L163" s="179"/>
      <c r="M163" s="180" t="s">
        <v>1</v>
      </c>
      <c r="N163" s="181" t="s">
        <v>42</v>
      </c>
      <c r="O163" s="68"/>
      <c r="P163" s="182">
        <f t="shared" si="1"/>
        <v>0</v>
      </c>
      <c r="Q163" s="182">
        <v>0</v>
      </c>
      <c r="R163" s="182">
        <f t="shared" si="2"/>
        <v>0</v>
      </c>
      <c r="S163" s="182">
        <v>0</v>
      </c>
      <c r="T163" s="183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213</v>
      </c>
      <c r="AT163" s="184" t="s">
        <v>163</v>
      </c>
      <c r="AU163" s="184" t="s">
        <v>84</v>
      </c>
      <c r="AY163" s="14" t="s">
        <v>168</v>
      </c>
      <c r="BE163" s="185">
        <f t="shared" si="4"/>
        <v>0</v>
      </c>
      <c r="BF163" s="185">
        <f t="shared" si="5"/>
        <v>0</v>
      </c>
      <c r="BG163" s="185">
        <f t="shared" si="6"/>
        <v>0</v>
      </c>
      <c r="BH163" s="185">
        <f t="shared" si="7"/>
        <v>0</v>
      </c>
      <c r="BI163" s="185">
        <f t="shared" si="8"/>
        <v>0</v>
      </c>
      <c r="BJ163" s="14" t="s">
        <v>84</v>
      </c>
      <c r="BK163" s="185">
        <f t="shared" si="9"/>
        <v>0</v>
      </c>
      <c r="BL163" s="14" t="s">
        <v>213</v>
      </c>
      <c r="BM163" s="184" t="s">
        <v>2288</v>
      </c>
    </row>
    <row r="164" spans="1:65" s="2" customFormat="1" ht="24.2" customHeight="1">
      <c r="A164" s="31"/>
      <c r="B164" s="32"/>
      <c r="C164" s="172" t="s">
        <v>326</v>
      </c>
      <c r="D164" s="172" t="s">
        <v>163</v>
      </c>
      <c r="E164" s="173" t="s">
        <v>2289</v>
      </c>
      <c r="F164" s="174" t="s">
        <v>2290</v>
      </c>
      <c r="G164" s="175" t="s">
        <v>166</v>
      </c>
      <c r="H164" s="176">
        <v>10</v>
      </c>
      <c r="I164" s="177"/>
      <c r="J164" s="178">
        <f t="shared" si="0"/>
        <v>0</v>
      </c>
      <c r="K164" s="174" t="s">
        <v>1</v>
      </c>
      <c r="L164" s="179"/>
      <c r="M164" s="180" t="s">
        <v>1</v>
      </c>
      <c r="N164" s="181" t="s">
        <v>42</v>
      </c>
      <c r="O164" s="68"/>
      <c r="P164" s="182">
        <f t="shared" si="1"/>
        <v>0</v>
      </c>
      <c r="Q164" s="182">
        <v>0</v>
      </c>
      <c r="R164" s="182">
        <f t="shared" si="2"/>
        <v>0</v>
      </c>
      <c r="S164" s="182">
        <v>0</v>
      </c>
      <c r="T164" s="183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86</v>
      </c>
      <c r="AT164" s="184" t="s">
        <v>163</v>
      </c>
      <c r="AU164" s="184" t="s">
        <v>84</v>
      </c>
      <c r="AY164" s="14" t="s">
        <v>168</v>
      </c>
      <c r="BE164" s="185">
        <f t="shared" si="4"/>
        <v>0</v>
      </c>
      <c r="BF164" s="185">
        <f t="shared" si="5"/>
        <v>0</v>
      </c>
      <c r="BG164" s="185">
        <f t="shared" si="6"/>
        <v>0</v>
      </c>
      <c r="BH164" s="185">
        <f t="shared" si="7"/>
        <v>0</v>
      </c>
      <c r="BI164" s="185">
        <f t="shared" si="8"/>
        <v>0</v>
      </c>
      <c r="BJ164" s="14" t="s">
        <v>84</v>
      </c>
      <c r="BK164" s="185">
        <f t="shared" si="9"/>
        <v>0</v>
      </c>
      <c r="BL164" s="14" t="s">
        <v>84</v>
      </c>
      <c r="BM164" s="184" t="s">
        <v>2291</v>
      </c>
    </row>
    <row r="165" spans="1:65" s="2" customFormat="1" ht="24.2" customHeight="1">
      <c r="A165" s="31"/>
      <c r="B165" s="32"/>
      <c r="C165" s="186" t="s">
        <v>330</v>
      </c>
      <c r="D165" s="186" t="s">
        <v>597</v>
      </c>
      <c r="E165" s="187" t="s">
        <v>2292</v>
      </c>
      <c r="F165" s="188" t="s">
        <v>2293</v>
      </c>
      <c r="G165" s="189" t="s">
        <v>212</v>
      </c>
      <c r="H165" s="190">
        <v>30</v>
      </c>
      <c r="I165" s="191"/>
      <c r="J165" s="192">
        <f t="shared" si="0"/>
        <v>0</v>
      </c>
      <c r="K165" s="188" t="s">
        <v>1</v>
      </c>
      <c r="L165" s="36"/>
      <c r="M165" s="193" t="s">
        <v>1</v>
      </c>
      <c r="N165" s="194" t="s">
        <v>42</v>
      </c>
      <c r="O165" s="68"/>
      <c r="P165" s="182">
        <f t="shared" si="1"/>
        <v>0</v>
      </c>
      <c r="Q165" s="182">
        <v>0</v>
      </c>
      <c r="R165" s="182">
        <f t="shared" si="2"/>
        <v>0</v>
      </c>
      <c r="S165" s="182">
        <v>0</v>
      </c>
      <c r="T165" s="183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4" t="s">
        <v>84</v>
      </c>
      <c r="AT165" s="184" t="s">
        <v>597</v>
      </c>
      <c r="AU165" s="184" t="s">
        <v>84</v>
      </c>
      <c r="AY165" s="14" t="s">
        <v>168</v>
      </c>
      <c r="BE165" s="185">
        <f t="shared" si="4"/>
        <v>0</v>
      </c>
      <c r="BF165" s="185">
        <f t="shared" si="5"/>
        <v>0</v>
      </c>
      <c r="BG165" s="185">
        <f t="shared" si="6"/>
        <v>0</v>
      </c>
      <c r="BH165" s="185">
        <f t="shared" si="7"/>
        <v>0</v>
      </c>
      <c r="BI165" s="185">
        <f t="shared" si="8"/>
        <v>0</v>
      </c>
      <c r="BJ165" s="14" t="s">
        <v>84</v>
      </c>
      <c r="BK165" s="185">
        <f t="shared" si="9"/>
        <v>0</v>
      </c>
      <c r="BL165" s="14" t="s">
        <v>84</v>
      </c>
      <c r="BM165" s="184" t="s">
        <v>2294</v>
      </c>
    </row>
    <row r="166" spans="1:65" s="2" customFormat="1" ht="24.2" customHeight="1">
      <c r="A166" s="31"/>
      <c r="B166" s="32"/>
      <c r="C166" s="186" t="s">
        <v>338</v>
      </c>
      <c r="D166" s="186" t="s">
        <v>597</v>
      </c>
      <c r="E166" s="187" t="s">
        <v>2295</v>
      </c>
      <c r="F166" s="188" t="s">
        <v>2296</v>
      </c>
      <c r="G166" s="189" t="s">
        <v>166</v>
      </c>
      <c r="H166" s="190">
        <v>9</v>
      </c>
      <c r="I166" s="191"/>
      <c r="J166" s="192">
        <f t="shared" si="0"/>
        <v>0</v>
      </c>
      <c r="K166" s="188" t="s">
        <v>1</v>
      </c>
      <c r="L166" s="36"/>
      <c r="M166" s="193" t="s">
        <v>1</v>
      </c>
      <c r="N166" s="194" t="s">
        <v>42</v>
      </c>
      <c r="O166" s="68"/>
      <c r="P166" s="182">
        <f t="shared" si="1"/>
        <v>0</v>
      </c>
      <c r="Q166" s="182">
        <v>0</v>
      </c>
      <c r="R166" s="182">
        <f t="shared" si="2"/>
        <v>0</v>
      </c>
      <c r="S166" s="182">
        <v>0</v>
      </c>
      <c r="T166" s="183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84</v>
      </c>
      <c r="AT166" s="184" t="s">
        <v>597</v>
      </c>
      <c r="AU166" s="184" t="s">
        <v>84</v>
      </c>
      <c r="AY166" s="14" t="s">
        <v>168</v>
      </c>
      <c r="BE166" s="185">
        <f t="shared" si="4"/>
        <v>0</v>
      </c>
      <c r="BF166" s="185">
        <f t="shared" si="5"/>
        <v>0</v>
      </c>
      <c r="BG166" s="185">
        <f t="shared" si="6"/>
        <v>0</v>
      </c>
      <c r="BH166" s="185">
        <f t="shared" si="7"/>
        <v>0</v>
      </c>
      <c r="BI166" s="185">
        <f t="shared" si="8"/>
        <v>0</v>
      </c>
      <c r="BJ166" s="14" t="s">
        <v>84</v>
      </c>
      <c r="BK166" s="185">
        <f t="shared" si="9"/>
        <v>0</v>
      </c>
      <c r="BL166" s="14" t="s">
        <v>84</v>
      </c>
      <c r="BM166" s="184" t="s">
        <v>2297</v>
      </c>
    </row>
    <row r="167" spans="1:65" s="2" customFormat="1" ht="24.2" customHeight="1">
      <c r="A167" s="31"/>
      <c r="B167" s="32"/>
      <c r="C167" s="172" t="s">
        <v>342</v>
      </c>
      <c r="D167" s="172" t="s">
        <v>163</v>
      </c>
      <c r="E167" s="173" t="s">
        <v>2298</v>
      </c>
      <c r="F167" s="174" t="s">
        <v>2299</v>
      </c>
      <c r="G167" s="175" t="s">
        <v>212</v>
      </c>
      <c r="H167" s="176">
        <v>40</v>
      </c>
      <c r="I167" s="177"/>
      <c r="J167" s="178">
        <f t="shared" si="0"/>
        <v>0</v>
      </c>
      <c r="K167" s="174" t="s">
        <v>1</v>
      </c>
      <c r="L167" s="179"/>
      <c r="M167" s="180" t="s">
        <v>1</v>
      </c>
      <c r="N167" s="181" t="s">
        <v>42</v>
      </c>
      <c r="O167" s="68"/>
      <c r="P167" s="182">
        <f t="shared" si="1"/>
        <v>0</v>
      </c>
      <c r="Q167" s="182">
        <v>0</v>
      </c>
      <c r="R167" s="182">
        <f t="shared" si="2"/>
        <v>0</v>
      </c>
      <c r="S167" s="182">
        <v>0</v>
      </c>
      <c r="T167" s="183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213</v>
      </c>
      <c r="AT167" s="184" t="s">
        <v>163</v>
      </c>
      <c r="AU167" s="184" t="s">
        <v>84</v>
      </c>
      <c r="AY167" s="14" t="s">
        <v>168</v>
      </c>
      <c r="BE167" s="185">
        <f t="shared" si="4"/>
        <v>0</v>
      </c>
      <c r="BF167" s="185">
        <f t="shared" si="5"/>
        <v>0</v>
      </c>
      <c r="BG167" s="185">
        <f t="shared" si="6"/>
        <v>0</v>
      </c>
      <c r="BH167" s="185">
        <f t="shared" si="7"/>
        <v>0</v>
      </c>
      <c r="BI167" s="185">
        <f t="shared" si="8"/>
        <v>0</v>
      </c>
      <c r="BJ167" s="14" t="s">
        <v>84</v>
      </c>
      <c r="BK167" s="185">
        <f t="shared" si="9"/>
        <v>0</v>
      </c>
      <c r="BL167" s="14" t="s">
        <v>213</v>
      </c>
      <c r="BM167" s="184" t="s">
        <v>2300</v>
      </c>
    </row>
    <row r="168" spans="1:65" s="2" customFormat="1" ht="49.15" customHeight="1">
      <c r="A168" s="31"/>
      <c r="B168" s="32"/>
      <c r="C168" s="172" t="s">
        <v>346</v>
      </c>
      <c r="D168" s="172" t="s">
        <v>163</v>
      </c>
      <c r="E168" s="173" t="s">
        <v>2301</v>
      </c>
      <c r="F168" s="174" t="s">
        <v>2302</v>
      </c>
      <c r="G168" s="175" t="s">
        <v>166</v>
      </c>
      <c r="H168" s="176">
        <v>9</v>
      </c>
      <c r="I168" s="177"/>
      <c r="J168" s="178">
        <f t="shared" si="0"/>
        <v>0</v>
      </c>
      <c r="K168" s="174" t="s">
        <v>1</v>
      </c>
      <c r="L168" s="179"/>
      <c r="M168" s="180" t="s">
        <v>1</v>
      </c>
      <c r="N168" s="181" t="s">
        <v>42</v>
      </c>
      <c r="O168" s="68"/>
      <c r="P168" s="182">
        <f t="shared" si="1"/>
        <v>0</v>
      </c>
      <c r="Q168" s="182">
        <v>0</v>
      </c>
      <c r="R168" s="182">
        <f t="shared" si="2"/>
        <v>0</v>
      </c>
      <c r="S168" s="182">
        <v>0</v>
      </c>
      <c r="T168" s="183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86</v>
      </c>
      <c r="AT168" s="184" t="s">
        <v>163</v>
      </c>
      <c r="AU168" s="184" t="s">
        <v>84</v>
      </c>
      <c r="AY168" s="14" t="s">
        <v>168</v>
      </c>
      <c r="BE168" s="185">
        <f t="shared" si="4"/>
        <v>0</v>
      </c>
      <c r="BF168" s="185">
        <f t="shared" si="5"/>
        <v>0</v>
      </c>
      <c r="BG168" s="185">
        <f t="shared" si="6"/>
        <v>0</v>
      </c>
      <c r="BH168" s="185">
        <f t="shared" si="7"/>
        <v>0</v>
      </c>
      <c r="BI168" s="185">
        <f t="shared" si="8"/>
        <v>0</v>
      </c>
      <c r="BJ168" s="14" t="s">
        <v>84</v>
      </c>
      <c r="BK168" s="185">
        <f t="shared" si="9"/>
        <v>0</v>
      </c>
      <c r="BL168" s="14" t="s">
        <v>84</v>
      </c>
      <c r="BM168" s="184" t="s">
        <v>2303</v>
      </c>
    </row>
    <row r="169" spans="1:65" s="2" customFormat="1" ht="14.45" customHeight="1">
      <c r="A169" s="31"/>
      <c r="B169" s="32"/>
      <c r="C169" s="186" t="s">
        <v>350</v>
      </c>
      <c r="D169" s="186" t="s">
        <v>597</v>
      </c>
      <c r="E169" s="187" t="s">
        <v>2304</v>
      </c>
      <c r="F169" s="188" t="s">
        <v>2305</v>
      </c>
      <c r="G169" s="189" t="s">
        <v>212</v>
      </c>
      <c r="H169" s="190">
        <v>120</v>
      </c>
      <c r="I169" s="191"/>
      <c r="J169" s="192">
        <f t="shared" si="0"/>
        <v>0</v>
      </c>
      <c r="K169" s="188" t="s">
        <v>1</v>
      </c>
      <c r="L169" s="36"/>
      <c r="M169" s="193" t="s">
        <v>1</v>
      </c>
      <c r="N169" s="194" t="s">
        <v>42</v>
      </c>
      <c r="O169" s="68"/>
      <c r="P169" s="182">
        <f t="shared" si="1"/>
        <v>0</v>
      </c>
      <c r="Q169" s="182">
        <v>0</v>
      </c>
      <c r="R169" s="182">
        <f t="shared" si="2"/>
        <v>0</v>
      </c>
      <c r="S169" s="182">
        <v>0</v>
      </c>
      <c r="T169" s="183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4" t="s">
        <v>84</v>
      </c>
      <c r="AT169" s="184" t="s">
        <v>597</v>
      </c>
      <c r="AU169" s="184" t="s">
        <v>84</v>
      </c>
      <c r="AY169" s="14" t="s">
        <v>168</v>
      </c>
      <c r="BE169" s="185">
        <f t="shared" si="4"/>
        <v>0</v>
      </c>
      <c r="BF169" s="185">
        <f t="shared" si="5"/>
        <v>0</v>
      </c>
      <c r="BG169" s="185">
        <f t="shared" si="6"/>
        <v>0</v>
      </c>
      <c r="BH169" s="185">
        <f t="shared" si="7"/>
        <v>0</v>
      </c>
      <c r="BI169" s="185">
        <f t="shared" si="8"/>
        <v>0</v>
      </c>
      <c r="BJ169" s="14" t="s">
        <v>84</v>
      </c>
      <c r="BK169" s="185">
        <f t="shared" si="9"/>
        <v>0</v>
      </c>
      <c r="BL169" s="14" t="s">
        <v>84</v>
      </c>
      <c r="BM169" s="184" t="s">
        <v>2306</v>
      </c>
    </row>
    <row r="170" spans="1:65" s="2" customFormat="1" ht="14.45" customHeight="1">
      <c r="A170" s="31"/>
      <c r="B170" s="32"/>
      <c r="C170" s="186" t="s">
        <v>354</v>
      </c>
      <c r="D170" s="186" t="s">
        <v>597</v>
      </c>
      <c r="E170" s="187" t="s">
        <v>2307</v>
      </c>
      <c r="F170" s="188" t="s">
        <v>2308</v>
      </c>
      <c r="G170" s="189" t="s">
        <v>166</v>
      </c>
      <c r="H170" s="190">
        <v>9</v>
      </c>
      <c r="I170" s="191"/>
      <c r="J170" s="192">
        <f t="shared" si="0"/>
        <v>0</v>
      </c>
      <c r="K170" s="188" t="s">
        <v>1</v>
      </c>
      <c r="L170" s="36"/>
      <c r="M170" s="193" t="s">
        <v>1</v>
      </c>
      <c r="N170" s="194" t="s">
        <v>42</v>
      </c>
      <c r="O170" s="68"/>
      <c r="P170" s="182">
        <f t="shared" si="1"/>
        <v>0</v>
      </c>
      <c r="Q170" s="182">
        <v>0</v>
      </c>
      <c r="R170" s="182">
        <f t="shared" si="2"/>
        <v>0</v>
      </c>
      <c r="S170" s="182">
        <v>0</v>
      </c>
      <c r="T170" s="183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4" t="s">
        <v>84</v>
      </c>
      <c r="AT170" s="184" t="s">
        <v>597</v>
      </c>
      <c r="AU170" s="184" t="s">
        <v>84</v>
      </c>
      <c r="AY170" s="14" t="s">
        <v>168</v>
      </c>
      <c r="BE170" s="185">
        <f t="shared" si="4"/>
        <v>0</v>
      </c>
      <c r="BF170" s="185">
        <f t="shared" si="5"/>
        <v>0</v>
      </c>
      <c r="BG170" s="185">
        <f t="shared" si="6"/>
        <v>0</v>
      </c>
      <c r="BH170" s="185">
        <f t="shared" si="7"/>
        <v>0</v>
      </c>
      <c r="BI170" s="185">
        <f t="shared" si="8"/>
        <v>0</v>
      </c>
      <c r="BJ170" s="14" t="s">
        <v>84</v>
      </c>
      <c r="BK170" s="185">
        <f t="shared" si="9"/>
        <v>0</v>
      </c>
      <c r="BL170" s="14" t="s">
        <v>84</v>
      </c>
      <c r="BM170" s="184" t="s">
        <v>2309</v>
      </c>
    </row>
    <row r="171" spans="1:65" s="2" customFormat="1" ht="37.9" customHeight="1">
      <c r="A171" s="31"/>
      <c r="B171" s="32"/>
      <c r="C171" s="186" t="s">
        <v>365</v>
      </c>
      <c r="D171" s="186" t="s">
        <v>597</v>
      </c>
      <c r="E171" s="187" t="s">
        <v>2310</v>
      </c>
      <c r="F171" s="188" t="s">
        <v>2311</v>
      </c>
      <c r="G171" s="189" t="s">
        <v>166</v>
      </c>
      <c r="H171" s="190">
        <v>2</v>
      </c>
      <c r="I171" s="191"/>
      <c r="J171" s="192">
        <f t="shared" si="0"/>
        <v>0</v>
      </c>
      <c r="K171" s="188" t="s">
        <v>1</v>
      </c>
      <c r="L171" s="36"/>
      <c r="M171" s="193" t="s">
        <v>1</v>
      </c>
      <c r="N171" s="194" t="s">
        <v>42</v>
      </c>
      <c r="O171" s="68"/>
      <c r="P171" s="182">
        <f t="shared" si="1"/>
        <v>0</v>
      </c>
      <c r="Q171" s="182">
        <v>0</v>
      </c>
      <c r="R171" s="182">
        <f t="shared" si="2"/>
        <v>0</v>
      </c>
      <c r="S171" s="182">
        <v>0</v>
      </c>
      <c r="T171" s="183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84</v>
      </c>
      <c r="AT171" s="184" t="s">
        <v>597</v>
      </c>
      <c r="AU171" s="184" t="s">
        <v>84</v>
      </c>
      <c r="AY171" s="14" t="s">
        <v>168</v>
      </c>
      <c r="BE171" s="185">
        <f t="shared" si="4"/>
        <v>0</v>
      </c>
      <c r="BF171" s="185">
        <f t="shared" si="5"/>
        <v>0</v>
      </c>
      <c r="BG171" s="185">
        <f t="shared" si="6"/>
        <v>0</v>
      </c>
      <c r="BH171" s="185">
        <f t="shared" si="7"/>
        <v>0</v>
      </c>
      <c r="BI171" s="185">
        <f t="shared" si="8"/>
        <v>0</v>
      </c>
      <c r="BJ171" s="14" t="s">
        <v>84</v>
      </c>
      <c r="BK171" s="185">
        <f t="shared" si="9"/>
        <v>0</v>
      </c>
      <c r="BL171" s="14" t="s">
        <v>84</v>
      </c>
      <c r="BM171" s="184" t="s">
        <v>2312</v>
      </c>
    </row>
    <row r="172" spans="1:65" s="2" customFormat="1" ht="37.9" customHeight="1">
      <c r="A172" s="31"/>
      <c r="B172" s="32"/>
      <c r="C172" s="172" t="s">
        <v>369</v>
      </c>
      <c r="D172" s="172" t="s">
        <v>163</v>
      </c>
      <c r="E172" s="173" t="s">
        <v>2313</v>
      </c>
      <c r="F172" s="174" t="s">
        <v>2314</v>
      </c>
      <c r="G172" s="175" t="s">
        <v>212</v>
      </c>
      <c r="H172" s="176">
        <v>120</v>
      </c>
      <c r="I172" s="177"/>
      <c r="J172" s="178">
        <f t="shared" si="0"/>
        <v>0</v>
      </c>
      <c r="K172" s="174" t="s">
        <v>1</v>
      </c>
      <c r="L172" s="179"/>
      <c r="M172" s="180" t="s">
        <v>1</v>
      </c>
      <c r="N172" s="181" t="s">
        <v>42</v>
      </c>
      <c r="O172" s="68"/>
      <c r="P172" s="182">
        <f t="shared" si="1"/>
        <v>0</v>
      </c>
      <c r="Q172" s="182">
        <v>0</v>
      </c>
      <c r="R172" s="182">
        <f t="shared" si="2"/>
        <v>0</v>
      </c>
      <c r="S172" s="182">
        <v>0</v>
      </c>
      <c r="T172" s="183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213</v>
      </c>
      <c r="AT172" s="184" t="s">
        <v>163</v>
      </c>
      <c r="AU172" s="184" t="s">
        <v>84</v>
      </c>
      <c r="AY172" s="14" t="s">
        <v>168</v>
      </c>
      <c r="BE172" s="185">
        <f t="shared" si="4"/>
        <v>0</v>
      </c>
      <c r="BF172" s="185">
        <f t="shared" si="5"/>
        <v>0</v>
      </c>
      <c r="BG172" s="185">
        <f t="shared" si="6"/>
        <v>0</v>
      </c>
      <c r="BH172" s="185">
        <f t="shared" si="7"/>
        <v>0</v>
      </c>
      <c r="BI172" s="185">
        <f t="shared" si="8"/>
        <v>0</v>
      </c>
      <c r="BJ172" s="14" t="s">
        <v>84</v>
      </c>
      <c r="BK172" s="185">
        <f t="shared" si="9"/>
        <v>0</v>
      </c>
      <c r="BL172" s="14" t="s">
        <v>213</v>
      </c>
      <c r="BM172" s="184" t="s">
        <v>2315</v>
      </c>
    </row>
    <row r="173" spans="1:65" s="2" customFormat="1" ht="49.15" customHeight="1">
      <c r="A173" s="31"/>
      <c r="B173" s="32"/>
      <c r="C173" s="186" t="s">
        <v>358</v>
      </c>
      <c r="D173" s="186" t="s">
        <v>597</v>
      </c>
      <c r="E173" s="187" t="s">
        <v>2316</v>
      </c>
      <c r="F173" s="188" t="s">
        <v>2317</v>
      </c>
      <c r="G173" s="189" t="s">
        <v>166</v>
      </c>
      <c r="H173" s="190">
        <v>1</v>
      </c>
      <c r="I173" s="191"/>
      <c r="J173" s="192">
        <f t="shared" si="0"/>
        <v>0</v>
      </c>
      <c r="K173" s="188" t="s">
        <v>1</v>
      </c>
      <c r="L173" s="36"/>
      <c r="M173" s="193" t="s">
        <v>1</v>
      </c>
      <c r="N173" s="194" t="s">
        <v>42</v>
      </c>
      <c r="O173" s="68"/>
      <c r="P173" s="182">
        <f t="shared" si="1"/>
        <v>0</v>
      </c>
      <c r="Q173" s="182">
        <v>0</v>
      </c>
      <c r="R173" s="182">
        <f t="shared" si="2"/>
        <v>0</v>
      </c>
      <c r="S173" s="182">
        <v>0</v>
      </c>
      <c r="T173" s="183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84</v>
      </c>
      <c r="AT173" s="184" t="s">
        <v>597</v>
      </c>
      <c r="AU173" s="184" t="s">
        <v>84</v>
      </c>
      <c r="AY173" s="14" t="s">
        <v>168</v>
      </c>
      <c r="BE173" s="185">
        <f t="shared" si="4"/>
        <v>0</v>
      </c>
      <c r="BF173" s="185">
        <f t="shared" si="5"/>
        <v>0</v>
      </c>
      <c r="BG173" s="185">
        <f t="shared" si="6"/>
        <v>0</v>
      </c>
      <c r="BH173" s="185">
        <f t="shared" si="7"/>
        <v>0</v>
      </c>
      <c r="BI173" s="185">
        <f t="shared" si="8"/>
        <v>0</v>
      </c>
      <c r="BJ173" s="14" t="s">
        <v>84</v>
      </c>
      <c r="BK173" s="185">
        <f t="shared" si="9"/>
        <v>0</v>
      </c>
      <c r="BL173" s="14" t="s">
        <v>84</v>
      </c>
      <c r="BM173" s="184" t="s">
        <v>2318</v>
      </c>
    </row>
    <row r="174" spans="1:65" s="2" customFormat="1" ht="49.15" customHeight="1">
      <c r="A174" s="31"/>
      <c r="B174" s="32"/>
      <c r="C174" s="186" t="s">
        <v>14</v>
      </c>
      <c r="D174" s="186" t="s">
        <v>597</v>
      </c>
      <c r="E174" s="187" t="s">
        <v>2319</v>
      </c>
      <c r="F174" s="188" t="s">
        <v>2320</v>
      </c>
      <c r="G174" s="189" t="s">
        <v>166</v>
      </c>
      <c r="H174" s="190">
        <v>1</v>
      </c>
      <c r="I174" s="191"/>
      <c r="J174" s="192">
        <f t="shared" si="0"/>
        <v>0</v>
      </c>
      <c r="K174" s="188" t="s">
        <v>1</v>
      </c>
      <c r="L174" s="36"/>
      <c r="M174" s="193" t="s">
        <v>1</v>
      </c>
      <c r="N174" s="194" t="s">
        <v>42</v>
      </c>
      <c r="O174" s="68"/>
      <c r="P174" s="182">
        <f t="shared" si="1"/>
        <v>0</v>
      </c>
      <c r="Q174" s="182">
        <v>0</v>
      </c>
      <c r="R174" s="182">
        <f t="shared" si="2"/>
        <v>0</v>
      </c>
      <c r="S174" s="182">
        <v>0</v>
      </c>
      <c r="T174" s="183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84</v>
      </c>
      <c r="AT174" s="184" t="s">
        <v>597</v>
      </c>
      <c r="AU174" s="184" t="s">
        <v>84</v>
      </c>
      <c r="AY174" s="14" t="s">
        <v>168</v>
      </c>
      <c r="BE174" s="185">
        <f t="shared" si="4"/>
        <v>0</v>
      </c>
      <c r="BF174" s="185">
        <f t="shared" si="5"/>
        <v>0</v>
      </c>
      <c r="BG174" s="185">
        <f t="shared" si="6"/>
        <v>0</v>
      </c>
      <c r="BH174" s="185">
        <f t="shared" si="7"/>
        <v>0</v>
      </c>
      <c r="BI174" s="185">
        <f t="shared" si="8"/>
        <v>0</v>
      </c>
      <c r="BJ174" s="14" t="s">
        <v>84</v>
      </c>
      <c r="BK174" s="185">
        <f t="shared" si="9"/>
        <v>0</v>
      </c>
      <c r="BL174" s="14" t="s">
        <v>84</v>
      </c>
      <c r="BM174" s="184" t="s">
        <v>2321</v>
      </c>
    </row>
    <row r="175" spans="1:65" s="2" customFormat="1" ht="14.45" customHeight="1">
      <c r="A175" s="31"/>
      <c r="B175" s="32"/>
      <c r="C175" s="186" t="s">
        <v>381</v>
      </c>
      <c r="D175" s="186" t="s">
        <v>597</v>
      </c>
      <c r="E175" s="187" t="s">
        <v>2322</v>
      </c>
      <c r="F175" s="188" t="s">
        <v>2323</v>
      </c>
      <c r="G175" s="189" t="s">
        <v>212</v>
      </c>
      <c r="H175" s="190">
        <v>120</v>
      </c>
      <c r="I175" s="191"/>
      <c r="J175" s="192">
        <f t="shared" si="0"/>
        <v>0</v>
      </c>
      <c r="K175" s="188" t="s">
        <v>1</v>
      </c>
      <c r="L175" s="36"/>
      <c r="M175" s="193" t="s">
        <v>1</v>
      </c>
      <c r="N175" s="194" t="s">
        <v>42</v>
      </c>
      <c r="O175" s="68"/>
      <c r="P175" s="182">
        <f t="shared" si="1"/>
        <v>0</v>
      </c>
      <c r="Q175" s="182">
        <v>0</v>
      </c>
      <c r="R175" s="182">
        <f t="shared" si="2"/>
        <v>0</v>
      </c>
      <c r="S175" s="182">
        <v>0</v>
      </c>
      <c r="T175" s="183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4" t="s">
        <v>84</v>
      </c>
      <c r="AT175" s="184" t="s">
        <v>597</v>
      </c>
      <c r="AU175" s="184" t="s">
        <v>84</v>
      </c>
      <c r="AY175" s="14" t="s">
        <v>168</v>
      </c>
      <c r="BE175" s="185">
        <f t="shared" si="4"/>
        <v>0</v>
      </c>
      <c r="BF175" s="185">
        <f t="shared" si="5"/>
        <v>0</v>
      </c>
      <c r="BG175" s="185">
        <f t="shared" si="6"/>
        <v>0</v>
      </c>
      <c r="BH175" s="185">
        <f t="shared" si="7"/>
        <v>0</v>
      </c>
      <c r="BI175" s="185">
        <f t="shared" si="8"/>
        <v>0</v>
      </c>
      <c r="BJ175" s="14" t="s">
        <v>84</v>
      </c>
      <c r="BK175" s="185">
        <f t="shared" si="9"/>
        <v>0</v>
      </c>
      <c r="BL175" s="14" t="s">
        <v>84</v>
      </c>
      <c r="BM175" s="184" t="s">
        <v>2324</v>
      </c>
    </row>
    <row r="176" spans="1:65" s="2" customFormat="1" ht="37.9" customHeight="1">
      <c r="A176" s="31"/>
      <c r="B176" s="32"/>
      <c r="C176" s="172" t="s">
        <v>385</v>
      </c>
      <c r="D176" s="172" t="s">
        <v>163</v>
      </c>
      <c r="E176" s="173" t="s">
        <v>2325</v>
      </c>
      <c r="F176" s="174" t="s">
        <v>2326</v>
      </c>
      <c r="G176" s="175" t="s">
        <v>212</v>
      </c>
      <c r="H176" s="176">
        <v>120</v>
      </c>
      <c r="I176" s="177"/>
      <c r="J176" s="178">
        <f t="shared" si="0"/>
        <v>0</v>
      </c>
      <c r="K176" s="174" t="s">
        <v>1</v>
      </c>
      <c r="L176" s="179"/>
      <c r="M176" s="180" t="s">
        <v>1</v>
      </c>
      <c r="N176" s="181" t="s">
        <v>42</v>
      </c>
      <c r="O176" s="68"/>
      <c r="P176" s="182">
        <f t="shared" si="1"/>
        <v>0</v>
      </c>
      <c r="Q176" s="182">
        <v>0</v>
      </c>
      <c r="R176" s="182">
        <f t="shared" si="2"/>
        <v>0</v>
      </c>
      <c r="S176" s="182">
        <v>0</v>
      </c>
      <c r="T176" s="183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213</v>
      </c>
      <c r="AT176" s="184" t="s">
        <v>163</v>
      </c>
      <c r="AU176" s="184" t="s">
        <v>84</v>
      </c>
      <c r="AY176" s="14" t="s">
        <v>168</v>
      </c>
      <c r="BE176" s="185">
        <f t="shared" si="4"/>
        <v>0</v>
      </c>
      <c r="BF176" s="185">
        <f t="shared" si="5"/>
        <v>0</v>
      </c>
      <c r="BG176" s="185">
        <f t="shared" si="6"/>
        <v>0</v>
      </c>
      <c r="BH176" s="185">
        <f t="shared" si="7"/>
        <v>0</v>
      </c>
      <c r="BI176" s="185">
        <f t="shared" si="8"/>
        <v>0</v>
      </c>
      <c r="BJ176" s="14" t="s">
        <v>84</v>
      </c>
      <c r="BK176" s="185">
        <f t="shared" si="9"/>
        <v>0</v>
      </c>
      <c r="BL176" s="14" t="s">
        <v>213</v>
      </c>
      <c r="BM176" s="184" t="s">
        <v>2327</v>
      </c>
    </row>
    <row r="177" spans="1:65" s="2" customFormat="1" ht="14.45" customHeight="1">
      <c r="A177" s="31"/>
      <c r="B177" s="32"/>
      <c r="C177" s="186" t="s">
        <v>393</v>
      </c>
      <c r="D177" s="186" t="s">
        <v>597</v>
      </c>
      <c r="E177" s="187" t="s">
        <v>2328</v>
      </c>
      <c r="F177" s="188" t="s">
        <v>2329</v>
      </c>
      <c r="G177" s="189" t="s">
        <v>212</v>
      </c>
      <c r="H177" s="190">
        <v>550</v>
      </c>
      <c r="I177" s="191"/>
      <c r="J177" s="192">
        <f t="shared" si="0"/>
        <v>0</v>
      </c>
      <c r="K177" s="188" t="s">
        <v>1</v>
      </c>
      <c r="L177" s="36"/>
      <c r="M177" s="193" t="s">
        <v>1</v>
      </c>
      <c r="N177" s="194" t="s">
        <v>42</v>
      </c>
      <c r="O177" s="68"/>
      <c r="P177" s="182">
        <f t="shared" si="1"/>
        <v>0</v>
      </c>
      <c r="Q177" s="182">
        <v>0</v>
      </c>
      <c r="R177" s="182">
        <f t="shared" si="2"/>
        <v>0</v>
      </c>
      <c r="S177" s="182">
        <v>0</v>
      </c>
      <c r="T177" s="183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84</v>
      </c>
      <c r="AT177" s="184" t="s">
        <v>597</v>
      </c>
      <c r="AU177" s="184" t="s">
        <v>84</v>
      </c>
      <c r="AY177" s="14" t="s">
        <v>168</v>
      </c>
      <c r="BE177" s="185">
        <f t="shared" si="4"/>
        <v>0</v>
      </c>
      <c r="BF177" s="185">
        <f t="shared" si="5"/>
        <v>0</v>
      </c>
      <c r="BG177" s="185">
        <f t="shared" si="6"/>
        <v>0</v>
      </c>
      <c r="BH177" s="185">
        <f t="shared" si="7"/>
        <v>0</v>
      </c>
      <c r="BI177" s="185">
        <f t="shared" si="8"/>
        <v>0</v>
      </c>
      <c r="BJ177" s="14" t="s">
        <v>84</v>
      </c>
      <c r="BK177" s="185">
        <f t="shared" si="9"/>
        <v>0</v>
      </c>
      <c r="BL177" s="14" t="s">
        <v>84</v>
      </c>
      <c r="BM177" s="184" t="s">
        <v>2330</v>
      </c>
    </row>
    <row r="178" spans="1:65" s="2" customFormat="1" ht="14.45" customHeight="1">
      <c r="A178" s="31"/>
      <c r="B178" s="32"/>
      <c r="C178" s="186" t="s">
        <v>401</v>
      </c>
      <c r="D178" s="186" t="s">
        <v>597</v>
      </c>
      <c r="E178" s="187" t="s">
        <v>2331</v>
      </c>
      <c r="F178" s="188" t="s">
        <v>2332</v>
      </c>
      <c r="G178" s="189" t="s">
        <v>212</v>
      </c>
      <c r="H178" s="190">
        <v>150</v>
      </c>
      <c r="I178" s="191"/>
      <c r="J178" s="192">
        <f t="shared" si="0"/>
        <v>0</v>
      </c>
      <c r="K178" s="188" t="s">
        <v>1</v>
      </c>
      <c r="L178" s="36"/>
      <c r="M178" s="193" t="s">
        <v>1</v>
      </c>
      <c r="N178" s="194" t="s">
        <v>42</v>
      </c>
      <c r="O178" s="68"/>
      <c r="P178" s="182">
        <f t="shared" si="1"/>
        <v>0</v>
      </c>
      <c r="Q178" s="182">
        <v>0</v>
      </c>
      <c r="R178" s="182">
        <f t="shared" si="2"/>
        <v>0</v>
      </c>
      <c r="S178" s="182">
        <v>0</v>
      </c>
      <c r="T178" s="183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84</v>
      </c>
      <c r="AT178" s="184" t="s">
        <v>597</v>
      </c>
      <c r="AU178" s="184" t="s">
        <v>84</v>
      </c>
      <c r="AY178" s="14" t="s">
        <v>168</v>
      </c>
      <c r="BE178" s="185">
        <f t="shared" si="4"/>
        <v>0</v>
      </c>
      <c r="BF178" s="185">
        <f t="shared" si="5"/>
        <v>0</v>
      </c>
      <c r="BG178" s="185">
        <f t="shared" si="6"/>
        <v>0</v>
      </c>
      <c r="BH178" s="185">
        <f t="shared" si="7"/>
        <v>0</v>
      </c>
      <c r="BI178" s="185">
        <f t="shared" si="8"/>
        <v>0</v>
      </c>
      <c r="BJ178" s="14" t="s">
        <v>84</v>
      </c>
      <c r="BK178" s="185">
        <f t="shared" si="9"/>
        <v>0</v>
      </c>
      <c r="BL178" s="14" t="s">
        <v>84</v>
      </c>
      <c r="BM178" s="184" t="s">
        <v>2333</v>
      </c>
    </row>
    <row r="179" spans="1:65" s="2" customFormat="1" ht="14.45" customHeight="1">
      <c r="A179" s="31"/>
      <c r="B179" s="32"/>
      <c r="C179" s="186" t="s">
        <v>397</v>
      </c>
      <c r="D179" s="186" t="s">
        <v>597</v>
      </c>
      <c r="E179" s="187" t="s">
        <v>2334</v>
      </c>
      <c r="F179" s="188" t="s">
        <v>2335</v>
      </c>
      <c r="G179" s="189" t="s">
        <v>212</v>
      </c>
      <c r="H179" s="190">
        <v>30</v>
      </c>
      <c r="I179" s="191"/>
      <c r="J179" s="192">
        <f t="shared" si="0"/>
        <v>0</v>
      </c>
      <c r="K179" s="188" t="s">
        <v>1</v>
      </c>
      <c r="L179" s="36"/>
      <c r="M179" s="193" t="s">
        <v>1</v>
      </c>
      <c r="N179" s="194" t="s">
        <v>42</v>
      </c>
      <c r="O179" s="68"/>
      <c r="P179" s="182">
        <f t="shared" si="1"/>
        <v>0</v>
      </c>
      <c r="Q179" s="182">
        <v>0</v>
      </c>
      <c r="R179" s="182">
        <f t="shared" si="2"/>
        <v>0</v>
      </c>
      <c r="S179" s="182">
        <v>0</v>
      </c>
      <c r="T179" s="183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84</v>
      </c>
      <c r="AT179" s="184" t="s">
        <v>597</v>
      </c>
      <c r="AU179" s="184" t="s">
        <v>84</v>
      </c>
      <c r="AY179" s="14" t="s">
        <v>168</v>
      </c>
      <c r="BE179" s="185">
        <f t="shared" si="4"/>
        <v>0</v>
      </c>
      <c r="BF179" s="185">
        <f t="shared" si="5"/>
        <v>0</v>
      </c>
      <c r="BG179" s="185">
        <f t="shared" si="6"/>
        <v>0</v>
      </c>
      <c r="BH179" s="185">
        <f t="shared" si="7"/>
        <v>0</v>
      </c>
      <c r="BI179" s="185">
        <f t="shared" si="8"/>
        <v>0</v>
      </c>
      <c r="BJ179" s="14" t="s">
        <v>84</v>
      </c>
      <c r="BK179" s="185">
        <f t="shared" si="9"/>
        <v>0</v>
      </c>
      <c r="BL179" s="14" t="s">
        <v>84</v>
      </c>
      <c r="BM179" s="184" t="s">
        <v>2336</v>
      </c>
    </row>
    <row r="180" spans="1:65" s="2" customFormat="1" ht="14.45" customHeight="1">
      <c r="A180" s="31"/>
      <c r="B180" s="32"/>
      <c r="C180" s="186" t="s">
        <v>405</v>
      </c>
      <c r="D180" s="186" t="s">
        <v>597</v>
      </c>
      <c r="E180" s="187" t="s">
        <v>2337</v>
      </c>
      <c r="F180" s="188" t="s">
        <v>2338</v>
      </c>
      <c r="G180" s="189" t="s">
        <v>212</v>
      </c>
      <c r="H180" s="190">
        <v>30</v>
      </c>
      <c r="I180" s="191"/>
      <c r="J180" s="192">
        <f t="shared" si="0"/>
        <v>0</v>
      </c>
      <c r="K180" s="188" t="s">
        <v>1</v>
      </c>
      <c r="L180" s="36"/>
      <c r="M180" s="193" t="s">
        <v>1</v>
      </c>
      <c r="N180" s="194" t="s">
        <v>42</v>
      </c>
      <c r="O180" s="68"/>
      <c r="P180" s="182">
        <f t="shared" si="1"/>
        <v>0</v>
      </c>
      <c r="Q180" s="182">
        <v>0</v>
      </c>
      <c r="R180" s="182">
        <f t="shared" si="2"/>
        <v>0</v>
      </c>
      <c r="S180" s="182">
        <v>0</v>
      </c>
      <c r="T180" s="183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84</v>
      </c>
      <c r="AT180" s="184" t="s">
        <v>597</v>
      </c>
      <c r="AU180" s="184" t="s">
        <v>84</v>
      </c>
      <c r="AY180" s="14" t="s">
        <v>168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14" t="s">
        <v>84</v>
      </c>
      <c r="BK180" s="185">
        <f t="shared" si="9"/>
        <v>0</v>
      </c>
      <c r="BL180" s="14" t="s">
        <v>84</v>
      </c>
      <c r="BM180" s="184" t="s">
        <v>2339</v>
      </c>
    </row>
    <row r="181" spans="1:65" s="2" customFormat="1" ht="14.45" customHeight="1">
      <c r="A181" s="31"/>
      <c r="B181" s="32"/>
      <c r="C181" s="186" t="s">
        <v>409</v>
      </c>
      <c r="D181" s="186" t="s">
        <v>597</v>
      </c>
      <c r="E181" s="187" t="s">
        <v>2340</v>
      </c>
      <c r="F181" s="188" t="s">
        <v>2341</v>
      </c>
      <c r="G181" s="189" t="s">
        <v>212</v>
      </c>
      <c r="H181" s="190">
        <v>60</v>
      </c>
      <c r="I181" s="191"/>
      <c r="J181" s="192">
        <f t="shared" si="0"/>
        <v>0</v>
      </c>
      <c r="K181" s="188" t="s">
        <v>1</v>
      </c>
      <c r="L181" s="36"/>
      <c r="M181" s="193" t="s">
        <v>1</v>
      </c>
      <c r="N181" s="194" t="s">
        <v>42</v>
      </c>
      <c r="O181" s="68"/>
      <c r="P181" s="182">
        <f t="shared" si="1"/>
        <v>0</v>
      </c>
      <c r="Q181" s="182">
        <v>0</v>
      </c>
      <c r="R181" s="182">
        <f t="shared" si="2"/>
        <v>0</v>
      </c>
      <c r="S181" s="182">
        <v>0</v>
      </c>
      <c r="T181" s="183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4" t="s">
        <v>84</v>
      </c>
      <c r="AT181" s="184" t="s">
        <v>597</v>
      </c>
      <c r="AU181" s="184" t="s">
        <v>84</v>
      </c>
      <c r="AY181" s="14" t="s">
        <v>168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14" t="s">
        <v>84</v>
      </c>
      <c r="BK181" s="185">
        <f t="shared" si="9"/>
        <v>0</v>
      </c>
      <c r="BL181" s="14" t="s">
        <v>84</v>
      </c>
      <c r="BM181" s="184" t="s">
        <v>2342</v>
      </c>
    </row>
    <row r="182" spans="1:65" s="2" customFormat="1" ht="14.45" customHeight="1">
      <c r="A182" s="31"/>
      <c r="B182" s="32"/>
      <c r="C182" s="186" t="s">
        <v>413</v>
      </c>
      <c r="D182" s="186" t="s">
        <v>597</v>
      </c>
      <c r="E182" s="187" t="s">
        <v>2343</v>
      </c>
      <c r="F182" s="188" t="s">
        <v>2344</v>
      </c>
      <c r="G182" s="189" t="s">
        <v>212</v>
      </c>
      <c r="H182" s="190">
        <v>40</v>
      </c>
      <c r="I182" s="191"/>
      <c r="J182" s="192">
        <f t="shared" si="0"/>
        <v>0</v>
      </c>
      <c r="K182" s="188" t="s">
        <v>1</v>
      </c>
      <c r="L182" s="36"/>
      <c r="M182" s="193" t="s">
        <v>1</v>
      </c>
      <c r="N182" s="194" t="s">
        <v>42</v>
      </c>
      <c r="O182" s="68"/>
      <c r="P182" s="182">
        <f t="shared" si="1"/>
        <v>0</v>
      </c>
      <c r="Q182" s="182">
        <v>0</v>
      </c>
      <c r="R182" s="182">
        <f t="shared" si="2"/>
        <v>0</v>
      </c>
      <c r="S182" s="182">
        <v>0</v>
      </c>
      <c r="T182" s="183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84</v>
      </c>
      <c r="AT182" s="184" t="s">
        <v>597</v>
      </c>
      <c r="AU182" s="184" t="s">
        <v>84</v>
      </c>
      <c r="AY182" s="14" t="s">
        <v>168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14" t="s">
        <v>84</v>
      </c>
      <c r="BK182" s="185">
        <f t="shared" si="9"/>
        <v>0</v>
      </c>
      <c r="BL182" s="14" t="s">
        <v>84</v>
      </c>
      <c r="BM182" s="184" t="s">
        <v>2345</v>
      </c>
    </row>
    <row r="183" spans="1:65" s="2" customFormat="1" ht="24.2" customHeight="1">
      <c r="A183" s="31"/>
      <c r="B183" s="32"/>
      <c r="C183" s="172" t="s">
        <v>417</v>
      </c>
      <c r="D183" s="172" t="s">
        <v>163</v>
      </c>
      <c r="E183" s="173" t="s">
        <v>2346</v>
      </c>
      <c r="F183" s="174" t="s">
        <v>2347</v>
      </c>
      <c r="G183" s="175" t="s">
        <v>212</v>
      </c>
      <c r="H183" s="176">
        <v>30</v>
      </c>
      <c r="I183" s="177"/>
      <c r="J183" s="178">
        <f t="shared" si="0"/>
        <v>0</v>
      </c>
      <c r="K183" s="174" t="s">
        <v>1</v>
      </c>
      <c r="L183" s="179"/>
      <c r="M183" s="180" t="s">
        <v>1</v>
      </c>
      <c r="N183" s="181" t="s">
        <v>42</v>
      </c>
      <c r="O183" s="68"/>
      <c r="P183" s="182">
        <f t="shared" si="1"/>
        <v>0</v>
      </c>
      <c r="Q183" s="182">
        <v>0</v>
      </c>
      <c r="R183" s="182">
        <f t="shared" si="2"/>
        <v>0</v>
      </c>
      <c r="S183" s="182">
        <v>0</v>
      </c>
      <c r="T183" s="183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213</v>
      </c>
      <c r="AT183" s="184" t="s">
        <v>163</v>
      </c>
      <c r="AU183" s="184" t="s">
        <v>84</v>
      </c>
      <c r="AY183" s="14" t="s">
        <v>168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14" t="s">
        <v>84</v>
      </c>
      <c r="BK183" s="185">
        <f t="shared" si="9"/>
        <v>0</v>
      </c>
      <c r="BL183" s="14" t="s">
        <v>213</v>
      </c>
      <c r="BM183" s="184" t="s">
        <v>2348</v>
      </c>
    </row>
    <row r="184" spans="1:65" s="2" customFormat="1" ht="24.2" customHeight="1">
      <c r="A184" s="31"/>
      <c r="B184" s="32"/>
      <c r="C184" s="172" t="s">
        <v>1774</v>
      </c>
      <c r="D184" s="172" t="s">
        <v>163</v>
      </c>
      <c r="E184" s="173" t="s">
        <v>366</v>
      </c>
      <c r="F184" s="174" t="s">
        <v>367</v>
      </c>
      <c r="G184" s="175" t="s">
        <v>212</v>
      </c>
      <c r="H184" s="176">
        <v>170</v>
      </c>
      <c r="I184" s="177"/>
      <c r="J184" s="178">
        <f t="shared" si="0"/>
        <v>0</v>
      </c>
      <c r="K184" s="174" t="s">
        <v>1</v>
      </c>
      <c r="L184" s="179"/>
      <c r="M184" s="180" t="s">
        <v>1</v>
      </c>
      <c r="N184" s="181" t="s">
        <v>42</v>
      </c>
      <c r="O184" s="68"/>
      <c r="P184" s="182">
        <f t="shared" si="1"/>
        <v>0</v>
      </c>
      <c r="Q184" s="182">
        <v>0</v>
      </c>
      <c r="R184" s="182">
        <f t="shared" si="2"/>
        <v>0</v>
      </c>
      <c r="S184" s="182">
        <v>0</v>
      </c>
      <c r="T184" s="183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4" t="s">
        <v>86</v>
      </c>
      <c r="AT184" s="184" t="s">
        <v>163</v>
      </c>
      <c r="AU184" s="184" t="s">
        <v>84</v>
      </c>
      <c r="AY184" s="14" t="s">
        <v>168</v>
      </c>
      <c r="BE184" s="185">
        <f t="shared" si="4"/>
        <v>0</v>
      </c>
      <c r="BF184" s="185">
        <f t="shared" si="5"/>
        <v>0</v>
      </c>
      <c r="BG184" s="185">
        <f t="shared" si="6"/>
        <v>0</v>
      </c>
      <c r="BH184" s="185">
        <f t="shared" si="7"/>
        <v>0</v>
      </c>
      <c r="BI184" s="185">
        <f t="shared" si="8"/>
        <v>0</v>
      </c>
      <c r="BJ184" s="14" t="s">
        <v>84</v>
      </c>
      <c r="BK184" s="185">
        <f t="shared" si="9"/>
        <v>0</v>
      </c>
      <c r="BL184" s="14" t="s">
        <v>84</v>
      </c>
      <c r="BM184" s="184" t="s">
        <v>2349</v>
      </c>
    </row>
    <row r="185" spans="1:65" s="2" customFormat="1" ht="24.2" customHeight="1">
      <c r="A185" s="31"/>
      <c r="B185" s="32"/>
      <c r="C185" s="172" t="s">
        <v>437</v>
      </c>
      <c r="D185" s="172" t="s">
        <v>163</v>
      </c>
      <c r="E185" s="173" t="s">
        <v>370</v>
      </c>
      <c r="F185" s="174" t="s">
        <v>371</v>
      </c>
      <c r="G185" s="175" t="s">
        <v>212</v>
      </c>
      <c r="H185" s="176">
        <v>250</v>
      </c>
      <c r="I185" s="177"/>
      <c r="J185" s="178">
        <f t="shared" si="0"/>
        <v>0</v>
      </c>
      <c r="K185" s="174" t="s">
        <v>1</v>
      </c>
      <c r="L185" s="179"/>
      <c r="M185" s="180" t="s">
        <v>1</v>
      </c>
      <c r="N185" s="181" t="s">
        <v>42</v>
      </c>
      <c r="O185" s="68"/>
      <c r="P185" s="182">
        <f t="shared" si="1"/>
        <v>0</v>
      </c>
      <c r="Q185" s="182">
        <v>0</v>
      </c>
      <c r="R185" s="182">
        <f t="shared" si="2"/>
        <v>0</v>
      </c>
      <c r="S185" s="182">
        <v>0</v>
      </c>
      <c r="T185" s="183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86</v>
      </c>
      <c r="AT185" s="184" t="s">
        <v>163</v>
      </c>
      <c r="AU185" s="184" t="s">
        <v>84</v>
      </c>
      <c r="AY185" s="14" t="s">
        <v>168</v>
      </c>
      <c r="BE185" s="185">
        <f t="shared" si="4"/>
        <v>0</v>
      </c>
      <c r="BF185" s="185">
        <f t="shared" si="5"/>
        <v>0</v>
      </c>
      <c r="BG185" s="185">
        <f t="shared" si="6"/>
        <v>0</v>
      </c>
      <c r="BH185" s="185">
        <f t="shared" si="7"/>
        <v>0</v>
      </c>
      <c r="BI185" s="185">
        <f t="shared" si="8"/>
        <v>0</v>
      </c>
      <c r="BJ185" s="14" t="s">
        <v>84</v>
      </c>
      <c r="BK185" s="185">
        <f t="shared" si="9"/>
        <v>0</v>
      </c>
      <c r="BL185" s="14" t="s">
        <v>84</v>
      </c>
      <c r="BM185" s="184" t="s">
        <v>2350</v>
      </c>
    </row>
    <row r="186" spans="1:65" s="2" customFormat="1" ht="24.2" customHeight="1">
      <c r="A186" s="31"/>
      <c r="B186" s="32"/>
      <c r="C186" s="172" t="s">
        <v>441</v>
      </c>
      <c r="D186" s="172" t="s">
        <v>163</v>
      </c>
      <c r="E186" s="173" t="s">
        <v>2351</v>
      </c>
      <c r="F186" s="174" t="s">
        <v>2352</v>
      </c>
      <c r="G186" s="175" t="s">
        <v>212</v>
      </c>
      <c r="H186" s="176">
        <v>30</v>
      </c>
      <c r="I186" s="177"/>
      <c r="J186" s="178">
        <f t="shared" si="0"/>
        <v>0</v>
      </c>
      <c r="K186" s="174" t="s">
        <v>1</v>
      </c>
      <c r="L186" s="179"/>
      <c r="M186" s="180" t="s">
        <v>1</v>
      </c>
      <c r="N186" s="181" t="s">
        <v>42</v>
      </c>
      <c r="O186" s="68"/>
      <c r="P186" s="182">
        <f t="shared" si="1"/>
        <v>0</v>
      </c>
      <c r="Q186" s="182">
        <v>0</v>
      </c>
      <c r="R186" s="182">
        <f t="shared" si="2"/>
        <v>0</v>
      </c>
      <c r="S186" s="182">
        <v>0</v>
      </c>
      <c r="T186" s="183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86</v>
      </c>
      <c r="AT186" s="184" t="s">
        <v>163</v>
      </c>
      <c r="AU186" s="184" t="s">
        <v>84</v>
      </c>
      <c r="AY186" s="14" t="s">
        <v>168</v>
      </c>
      <c r="BE186" s="185">
        <f t="shared" si="4"/>
        <v>0</v>
      </c>
      <c r="BF186" s="185">
        <f t="shared" si="5"/>
        <v>0</v>
      </c>
      <c r="BG186" s="185">
        <f t="shared" si="6"/>
        <v>0</v>
      </c>
      <c r="BH186" s="185">
        <f t="shared" si="7"/>
        <v>0</v>
      </c>
      <c r="BI186" s="185">
        <f t="shared" si="8"/>
        <v>0</v>
      </c>
      <c r="BJ186" s="14" t="s">
        <v>84</v>
      </c>
      <c r="BK186" s="185">
        <f t="shared" si="9"/>
        <v>0</v>
      </c>
      <c r="BL186" s="14" t="s">
        <v>84</v>
      </c>
      <c r="BM186" s="184" t="s">
        <v>2353</v>
      </c>
    </row>
    <row r="187" spans="1:65" s="2" customFormat="1" ht="24.2" customHeight="1">
      <c r="A187" s="31"/>
      <c r="B187" s="32"/>
      <c r="C187" s="172" t="s">
        <v>445</v>
      </c>
      <c r="D187" s="172" t="s">
        <v>163</v>
      </c>
      <c r="E187" s="173" t="s">
        <v>2354</v>
      </c>
      <c r="F187" s="174" t="s">
        <v>2355</v>
      </c>
      <c r="G187" s="175" t="s">
        <v>212</v>
      </c>
      <c r="H187" s="176">
        <v>30</v>
      </c>
      <c r="I187" s="177"/>
      <c r="J187" s="178">
        <f t="shared" ref="J187:J250" si="10">ROUND(I187*H187,2)</f>
        <v>0</v>
      </c>
      <c r="K187" s="174" t="s">
        <v>1</v>
      </c>
      <c r="L187" s="179"/>
      <c r="M187" s="180" t="s">
        <v>1</v>
      </c>
      <c r="N187" s="181" t="s">
        <v>42</v>
      </c>
      <c r="O187" s="68"/>
      <c r="P187" s="182">
        <f t="shared" ref="P187:P250" si="11">O187*H187</f>
        <v>0</v>
      </c>
      <c r="Q187" s="182">
        <v>0</v>
      </c>
      <c r="R187" s="182">
        <f t="shared" ref="R187:R250" si="12">Q187*H187</f>
        <v>0</v>
      </c>
      <c r="S187" s="182">
        <v>0</v>
      </c>
      <c r="T187" s="183">
        <f t="shared" ref="T187:T250" si="13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86</v>
      </c>
      <c r="AT187" s="184" t="s">
        <v>163</v>
      </c>
      <c r="AU187" s="184" t="s">
        <v>84</v>
      </c>
      <c r="AY187" s="14" t="s">
        <v>168</v>
      </c>
      <c r="BE187" s="185">
        <f t="shared" ref="BE187:BE250" si="14">IF(N187="základní",J187,0)</f>
        <v>0</v>
      </c>
      <c r="BF187" s="185">
        <f t="shared" ref="BF187:BF250" si="15">IF(N187="snížená",J187,0)</f>
        <v>0</v>
      </c>
      <c r="BG187" s="185">
        <f t="shared" ref="BG187:BG250" si="16">IF(N187="zákl. přenesená",J187,0)</f>
        <v>0</v>
      </c>
      <c r="BH187" s="185">
        <f t="shared" ref="BH187:BH250" si="17">IF(N187="sníž. přenesená",J187,0)</f>
        <v>0</v>
      </c>
      <c r="BI187" s="185">
        <f t="shared" ref="BI187:BI250" si="18">IF(N187="nulová",J187,0)</f>
        <v>0</v>
      </c>
      <c r="BJ187" s="14" t="s">
        <v>84</v>
      </c>
      <c r="BK187" s="185">
        <f t="shared" ref="BK187:BK250" si="19">ROUND(I187*H187,2)</f>
        <v>0</v>
      </c>
      <c r="BL187" s="14" t="s">
        <v>84</v>
      </c>
      <c r="BM187" s="184" t="s">
        <v>2356</v>
      </c>
    </row>
    <row r="188" spans="1:65" s="2" customFormat="1" ht="24.2" customHeight="1">
      <c r="A188" s="31"/>
      <c r="B188" s="32"/>
      <c r="C188" s="172" t="s">
        <v>449</v>
      </c>
      <c r="D188" s="172" t="s">
        <v>163</v>
      </c>
      <c r="E188" s="173" t="s">
        <v>2357</v>
      </c>
      <c r="F188" s="174" t="s">
        <v>2358</v>
      </c>
      <c r="G188" s="175" t="s">
        <v>212</v>
      </c>
      <c r="H188" s="176">
        <v>20</v>
      </c>
      <c r="I188" s="177"/>
      <c r="J188" s="178">
        <f t="shared" si="10"/>
        <v>0</v>
      </c>
      <c r="K188" s="174" t="s">
        <v>1</v>
      </c>
      <c r="L188" s="179"/>
      <c r="M188" s="180" t="s">
        <v>1</v>
      </c>
      <c r="N188" s="181" t="s">
        <v>42</v>
      </c>
      <c r="O188" s="68"/>
      <c r="P188" s="182">
        <f t="shared" si="11"/>
        <v>0</v>
      </c>
      <c r="Q188" s="182">
        <v>0</v>
      </c>
      <c r="R188" s="182">
        <f t="shared" si="12"/>
        <v>0</v>
      </c>
      <c r="S188" s="182">
        <v>0</v>
      </c>
      <c r="T188" s="183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4" t="s">
        <v>86</v>
      </c>
      <c r="AT188" s="184" t="s">
        <v>163</v>
      </c>
      <c r="AU188" s="184" t="s">
        <v>84</v>
      </c>
      <c r="AY188" s="14" t="s">
        <v>168</v>
      </c>
      <c r="BE188" s="185">
        <f t="shared" si="14"/>
        <v>0</v>
      </c>
      <c r="BF188" s="185">
        <f t="shared" si="15"/>
        <v>0</v>
      </c>
      <c r="BG188" s="185">
        <f t="shared" si="16"/>
        <v>0</v>
      </c>
      <c r="BH188" s="185">
        <f t="shared" si="17"/>
        <v>0</v>
      </c>
      <c r="BI188" s="185">
        <f t="shared" si="18"/>
        <v>0</v>
      </c>
      <c r="BJ188" s="14" t="s">
        <v>84</v>
      </c>
      <c r="BK188" s="185">
        <f t="shared" si="19"/>
        <v>0</v>
      </c>
      <c r="BL188" s="14" t="s">
        <v>84</v>
      </c>
      <c r="BM188" s="184" t="s">
        <v>2359</v>
      </c>
    </row>
    <row r="189" spans="1:65" s="2" customFormat="1" ht="24.2" customHeight="1">
      <c r="A189" s="31"/>
      <c r="B189" s="32"/>
      <c r="C189" s="172" t="s">
        <v>453</v>
      </c>
      <c r="D189" s="172" t="s">
        <v>163</v>
      </c>
      <c r="E189" s="173" t="s">
        <v>2360</v>
      </c>
      <c r="F189" s="174" t="s">
        <v>2361</v>
      </c>
      <c r="G189" s="175" t="s">
        <v>212</v>
      </c>
      <c r="H189" s="176">
        <v>90</v>
      </c>
      <c r="I189" s="177"/>
      <c r="J189" s="178">
        <f t="shared" si="10"/>
        <v>0</v>
      </c>
      <c r="K189" s="174" t="s">
        <v>1</v>
      </c>
      <c r="L189" s="179"/>
      <c r="M189" s="180" t="s">
        <v>1</v>
      </c>
      <c r="N189" s="181" t="s">
        <v>42</v>
      </c>
      <c r="O189" s="68"/>
      <c r="P189" s="182">
        <f t="shared" si="11"/>
        <v>0</v>
      </c>
      <c r="Q189" s="182">
        <v>0</v>
      </c>
      <c r="R189" s="182">
        <f t="shared" si="12"/>
        <v>0</v>
      </c>
      <c r="S189" s="182">
        <v>0</v>
      </c>
      <c r="T189" s="183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86</v>
      </c>
      <c r="AT189" s="184" t="s">
        <v>163</v>
      </c>
      <c r="AU189" s="184" t="s">
        <v>84</v>
      </c>
      <c r="AY189" s="14" t="s">
        <v>168</v>
      </c>
      <c r="BE189" s="185">
        <f t="shared" si="14"/>
        <v>0</v>
      </c>
      <c r="BF189" s="185">
        <f t="shared" si="15"/>
        <v>0</v>
      </c>
      <c r="BG189" s="185">
        <f t="shared" si="16"/>
        <v>0</v>
      </c>
      <c r="BH189" s="185">
        <f t="shared" si="17"/>
        <v>0</v>
      </c>
      <c r="BI189" s="185">
        <f t="shared" si="18"/>
        <v>0</v>
      </c>
      <c r="BJ189" s="14" t="s">
        <v>84</v>
      </c>
      <c r="BK189" s="185">
        <f t="shared" si="19"/>
        <v>0</v>
      </c>
      <c r="BL189" s="14" t="s">
        <v>84</v>
      </c>
      <c r="BM189" s="184" t="s">
        <v>2362</v>
      </c>
    </row>
    <row r="190" spans="1:65" s="2" customFormat="1" ht="24.2" customHeight="1">
      <c r="A190" s="31"/>
      <c r="B190" s="32"/>
      <c r="C190" s="172" t="s">
        <v>457</v>
      </c>
      <c r="D190" s="172" t="s">
        <v>163</v>
      </c>
      <c r="E190" s="173" t="s">
        <v>2363</v>
      </c>
      <c r="F190" s="174" t="s">
        <v>2364</v>
      </c>
      <c r="G190" s="175" t="s">
        <v>212</v>
      </c>
      <c r="H190" s="176">
        <v>10</v>
      </c>
      <c r="I190" s="177"/>
      <c r="J190" s="178">
        <f t="shared" si="10"/>
        <v>0</v>
      </c>
      <c r="K190" s="174" t="s">
        <v>1</v>
      </c>
      <c r="L190" s="179"/>
      <c r="M190" s="180" t="s">
        <v>1</v>
      </c>
      <c r="N190" s="181" t="s">
        <v>42</v>
      </c>
      <c r="O190" s="68"/>
      <c r="P190" s="182">
        <f t="shared" si="11"/>
        <v>0</v>
      </c>
      <c r="Q190" s="182">
        <v>0</v>
      </c>
      <c r="R190" s="182">
        <f t="shared" si="12"/>
        <v>0</v>
      </c>
      <c r="S190" s="182">
        <v>0</v>
      </c>
      <c r="T190" s="183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4" t="s">
        <v>86</v>
      </c>
      <c r="AT190" s="184" t="s">
        <v>163</v>
      </c>
      <c r="AU190" s="184" t="s">
        <v>84</v>
      </c>
      <c r="AY190" s="14" t="s">
        <v>168</v>
      </c>
      <c r="BE190" s="185">
        <f t="shared" si="14"/>
        <v>0</v>
      </c>
      <c r="BF190" s="185">
        <f t="shared" si="15"/>
        <v>0</v>
      </c>
      <c r="BG190" s="185">
        <f t="shared" si="16"/>
        <v>0</v>
      </c>
      <c r="BH190" s="185">
        <f t="shared" si="17"/>
        <v>0</v>
      </c>
      <c r="BI190" s="185">
        <f t="shared" si="18"/>
        <v>0</v>
      </c>
      <c r="BJ190" s="14" t="s">
        <v>84</v>
      </c>
      <c r="BK190" s="185">
        <f t="shared" si="19"/>
        <v>0</v>
      </c>
      <c r="BL190" s="14" t="s">
        <v>84</v>
      </c>
      <c r="BM190" s="184" t="s">
        <v>2365</v>
      </c>
    </row>
    <row r="191" spans="1:65" s="2" customFormat="1" ht="24.2" customHeight="1">
      <c r="A191" s="31"/>
      <c r="B191" s="32"/>
      <c r="C191" s="172" t="s">
        <v>2366</v>
      </c>
      <c r="D191" s="172" t="s">
        <v>163</v>
      </c>
      <c r="E191" s="173" t="s">
        <v>2367</v>
      </c>
      <c r="F191" s="174" t="s">
        <v>2368</v>
      </c>
      <c r="G191" s="175" t="s">
        <v>212</v>
      </c>
      <c r="H191" s="176">
        <v>60</v>
      </c>
      <c r="I191" s="177"/>
      <c r="J191" s="178">
        <f t="shared" si="10"/>
        <v>0</v>
      </c>
      <c r="K191" s="174" t="s">
        <v>1</v>
      </c>
      <c r="L191" s="179"/>
      <c r="M191" s="180" t="s">
        <v>1</v>
      </c>
      <c r="N191" s="181" t="s">
        <v>42</v>
      </c>
      <c r="O191" s="68"/>
      <c r="P191" s="182">
        <f t="shared" si="11"/>
        <v>0</v>
      </c>
      <c r="Q191" s="182">
        <v>0</v>
      </c>
      <c r="R191" s="182">
        <f t="shared" si="12"/>
        <v>0</v>
      </c>
      <c r="S191" s="182">
        <v>0</v>
      </c>
      <c r="T191" s="183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86</v>
      </c>
      <c r="AT191" s="184" t="s">
        <v>163</v>
      </c>
      <c r="AU191" s="184" t="s">
        <v>84</v>
      </c>
      <c r="AY191" s="14" t="s">
        <v>168</v>
      </c>
      <c r="BE191" s="185">
        <f t="shared" si="14"/>
        <v>0</v>
      </c>
      <c r="BF191" s="185">
        <f t="shared" si="15"/>
        <v>0</v>
      </c>
      <c r="BG191" s="185">
        <f t="shared" si="16"/>
        <v>0</v>
      </c>
      <c r="BH191" s="185">
        <f t="shared" si="17"/>
        <v>0</v>
      </c>
      <c r="BI191" s="185">
        <f t="shared" si="18"/>
        <v>0</v>
      </c>
      <c r="BJ191" s="14" t="s">
        <v>84</v>
      </c>
      <c r="BK191" s="185">
        <f t="shared" si="19"/>
        <v>0</v>
      </c>
      <c r="BL191" s="14" t="s">
        <v>84</v>
      </c>
      <c r="BM191" s="184" t="s">
        <v>2369</v>
      </c>
    </row>
    <row r="192" spans="1:65" s="2" customFormat="1" ht="24.2" customHeight="1">
      <c r="A192" s="31"/>
      <c r="B192" s="32"/>
      <c r="C192" s="172" t="s">
        <v>1788</v>
      </c>
      <c r="D192" s="172" t="s">
        <v>163</v>
      </c>
      <c r="E192" s="173" t="s">
        <v>2370</v>
      </c>
      <c r="F192" s="174" t="s">
        <v>2371</v>
      </c>
      <c r="G192" s="175" t="s">
        <v>212</v>
      </c>
      <c r="H192" s="176">
        <v>30</v>
      </c>
      <c r="I192" s="177"/>
      <c r="J192" s="178">
        <f t="shared" si="10"/>
        <v>0</v>
      </c>
      <c r="K192" s="174" t="s">
        <v>1</v>
      </c>
      <c r="L192" s="179"/>
      <c r="M192" s="180" t="s">
        <v>1</v>
      </c>
      <c r="N192" s="181" t="s">
        <v>42</v>
      </c>
      <c r="O192" s="68"/>
      <c r="P192" s="182">
        <f t="shared" si="11"/>
        <v>0</v>
      </c>
      <c r="Q192" s="182">
        <v>0</v>
      </c>
      <c r="R192" s="182">
        <f t="shared" si="12"/>
        <v>0</v>
      </c>
      <c r="S192" s="182">
        <v>0</v>
      </c>
      <c r="T192" s="183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86</v>
      </c>
      <c r="AT192" s="184" t="s">
        <v>163</v>
      </c>
      <c r="AU192" s="184" t="s">
        <v>84</v>
      </c>
      <c r="AY192" s="14" t="s">
        <v>168</v>
      </c>
      <c r="BE192" s="185">
        <f t="shared" si="14"/>
        <v>0</v>
      </c>
      <c r="BF192" s="185">
        <f t="shared" si="15"/>
        <v>0</v>
      </c>
      <c r="BG192" s="185">
        <f t="shared" si="16"/>
        <v>0</v>
      </c>
      <c r="BH192" s="185">
        <f t="shared" si="17"/>
        <v>0</v>
      </c>
      <c r="BI192" s="185">
        <f t="shared" si="18"/>
        <v>0</v>
      </c>
      <c r="BJ192" s="14" t="s">
        <v>84</v>
      </c>
      <c r="BK192" s="185">
        <f t="shared" si="19"/>
        <v>0</v>
      </c>
      <c r="BL192" s="14" t="s">
        <v>84</v>
      </c>
      <c r="BM192" s="184" t="s">
        <v>2372</v>
      </c>
    </row>
    <row r="193" spans="1:65" s="2" customFormat="1" ht="24.2" customHeight="1">
      <c r="A193" s="31"/>
      <c r="B193" s="32"/>
      <c r="C193" s="172" t="s">
        <v>1792</v>
      </c>
      <c r="D193" s="172" t="s">
        <v>163</v>
      </c>
      <c r="E193" s="173" t="s">
        <v>220</v>
      </c>
      <c r="F193" s="174" t="s">
        <v>221</v>
      </c>
      <c r="G193" s="175" t="s">
        <v>212</v>
      </c>
      <c r="H193" s="176">
        <v>40</v>
      </c>
      <c r="I193" s="177"/>
      <c r="J193" s="178">
        <f t="shared" si="10"/>
        <v>0</v>
      </c>
      <c r="K193" s="174" t="s">
        <v>1</v>
      </c>
      <c r="L193" s="179"/>
      <c r="M193" s="180" t="s">
        <v>1</v>
      </c>
      <c r="N193" s="181" t="s">
        <v>42</v>
      </c>
      <c r="O193" s="68"/>
      <c r="P193" s="182">
        <f t="shared" si="11"/>
        <v>0</v>
      </c>
      <c r="Q193" s="182">
        <v>0</v>
      </c>
      <c r="R193" s="182">
        <f t="shared" si="12"/>
        <v>0</v>
      </c>
      <c r="S193" s="182">
        <v>0</v>
      </c>
      <c r="T193" s="183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86</v>
      </c>
      <c r="AT193" s="184" t="s">
        <v>163</v>
      </c>
      <c r="AU193" s="184" t="s">
        <v>84</v>
      </c>
      <c r="AY193" s="14" t="s">
        <v>168</v>
      </c>
      <c r="BE193" s="185">
        <f t="shared" si="14"/>
        <v>0</v>
      </c>
      <c r="BF193" s="185">
        <f t="shared" si="15"/>
        <v>0</v>
      </c>
      <c r="BG193" s="185">
        <f t="shared" si="16"/>
        <v>0</v>
      </c>
      <c r="BH193" s="185">
        <f t="shared" si="17"/>
        <v>0</v>
      </c>
      <c r="BI193" s="185">
        <f t="shared" si="18"/>
        <v>0</v>
      </c>
      <c r="BJ193" s="14" t="s">
        <v>84</v>
      </c>
      <c r="BK193" s="185">
        <f t="shared" si="19"/>
        <v>0</v>
      </c>
      <c r="BL193" s="14" t="s">
        <v>84</v>
      </c>
      <c r="BM193" s="184" t="s">
        <v>2373</v>
      </c>
    </row>
    <row r="194" spans="1:65" s="2" customFormat="1" ht="37.9" customHeight="1">
      <c r="A194" s="31"/>
      <c r="B194" s="32"/>
      <c r="C194" s="186" t="s">
        <v>389</v>
      </c>
      <c r="D194" s="186" t="s">
        <v>597</v>
      </c>
      <c r="E194" s="187" t="s">
        <v>2374</v>
      </c>
      <c r="F194" s="188" t="s">
        <v>2375</v>
      </c>
      <c r="G194" s="189" t="s">
        <v>166</v>
      </c>
      <c r="H194" s="190">
        <v>8</v>
      </c>
      <c r="I194" s="191"/>
      <c r="J194" s="192">
        <f t="shared" si="10"/>
        <v>0</v>
      </c>
      <c r="K194" s="188" t="s">
        <v>1</v>
      </c>
      <c r="L194" s="36"/>
      <c r="M194" s="193" t="s">
        <v>1</v>
      </c>
      <c r="N194" s="194" t="s">
        <v>42</v>
      </c>
      <c r="O194" s="68"/>
      <c r="P194" s="182">
        <f t="shared" si="11"/>
        <v>0</v>
      </c>
      <c r="Q194" s="182">
        <v>0</v>
      </c>
      <c r="R194" s="182">
        <f t="shared" si="12"/>
        <v>0</v>
      </c>
      <c r="S194" s="182">
        <v>0</v>
      </c>
      <c r="T194" s="183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84</v>
      </c>
      <c r="AT194" s="184" t="s">
        <v>597</v>
      </c>
      <c r="AU194" s="184" t="s">
        <v>84</v>
      </c>
      <c r="AY194" s="14" t="s">
        <v>168</v>
      </c>
      <c r="BE194" s="185">
        <f t="shared" si="14"/>
        <v>0</v>
      </c>
      <c r="BF194" s="185">
        <f t="shared" si="15"/>
        <v>0</v>
      </c>
      <c r="BG194" s="185">
        <f t="shared" si="16"/>
        <v>0</v>
      </c>
      <c r="BH194" s="185">
        <f t="shared" si="17"/>
        <v>0</v>
      </c>
      <c r="BI194" s="185">
        <f t="shared" si="18"/>
        <v>0</v>
      </c>
      <c r="BJ194" s="14" t="s">
        <v>84</v>
      </c>
      <c r="BK194" s="185">
        <f t="shared" si="19"/>
        <v>0</v>
      </c>
      <c r="BL194" s="14" t="s">
        <v>84</v>
      </c>
      <c r="BM194" s="184" t="s">
        <v>2376</v>
      </c>
    </row>
    <row r="195" spans="1:65" s="2" customFormat="1" ht="37.9" customHeight="1">
      <c r="A195" s="31"/>
      <c r="B195" s="32"/>
      <c r="C195" s="186" t="s">
        <v>1796</v>
      </c>
      <c r="D195" s="186" t="s">
        <v>597</v>
      </c>
      <c r="E195" s="187" t="s">
        <v>2377</v>
      </c>
      <c r="F195" s="188" t="s">
        <v>2378</v>
      </c>
      <c r="G195" s="189" t="s">
        <v>166</v>
      </c>
      <c r="H195" s="190">
        <v>100</v>
      </c>
      <c r="I195" s="191"/>
      <c r="J195" s="192">
        <f t="shared" si="10"/>
        <v>0</v>
      </c>
      <c r="K195" s="188" t="s">
        <v>1</v>
      </c>
      <c r="L195" s="36"/>
      <c r="M195" s="193" t="s">
        <v>1</v>
      </c>
      <c r="N195" s="194" t="s">
        <v>42</v>
      </c>
      <c r="O195" s="68"/>
      <c r="P195" s="182">
        <f t="shared" si="11"/>
        <v>0</v>
      </c>
      <c r="Q195" s="182">
        <v>0</v>
      </c>
      <c r="R195" s="182">
        <f t="shared" si="12"/>
        <v>0</v>
      </c>
      <c r="S195" s="182">
        <v>0</v>
      </c>
      <c r="T195" s="183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84</v>
      </c>
      <c r="AT195" s="184" t="s">
        <v>597</v>
      </c>
      <c r="AU195" s="184" t="s">
        <v>84</v>
      </c>
      <c r="AY195" s="14" t="s">
        <v>168</v>
      </c>
      <c r="BE195" s="185">
        <f t="shared" si="14"/>
        <v>0</v>
      </c>
      <c r="BF195" s="185">
        <f t="shared" si="15"/>
        <v>0</v>
      </c>
      <c r="BG195" s="185">
        <f t="shared" si="16"/>
        <v>0</v>
      </c>
      <c r="BH195" s="185">
        <f t="shared" si="17"/>
        <v>0</v>
      </c>
      <c r="BI195" s="185">
        <f t="shared" si="18"/>
        <v>0</v>
      </c>
      <c r="BJ195" s="14" t="s">
        <v>84</v>
      </c>
      <c r="BK195" s="185">
        <f t="shared" si="19"/>
        <v>0</v>
      </c>
      <c r="BL195" s="14" t="s">
        <v>84</v>
      </c>
      <c r="BM195" s="184" t="s">
        <v>2379</v>
      </c>
    </row>
    <row r="196" spans="1:65" s="2" customFormat="1" ht="37.9" customHeight="1">
      <c r="A196" s="31"/>
      <c r="B196" s="32"/>
      <c r="C196" s="186" t="s">
        <v>1800</v>
      </c>
      <c r="D196" s="186" t="s">
        <v>597</v>
      </c>
      <c r="E196" s="187" t="s">
        <v>2380</v>
      </c>
      <c r="F196" s="188" t="s">
        <v>2381</v>
      </c>
      <c r="G196" s="189" t="s">
        <v>166</v>
      </c>
      <c r="H196" s="190">
        <v>6</v>
      </c>
      <c r="I196" s="191"/>
      <c r="J196" s="192">
        <f t="shared" si="10"/>
        <v>0</v>
      </c>
      <c r="K196" s="188" t="s">
        <v>1</v>
      </c>
      <c r="L196" s="36"/>
      <c r="M196" s="193" t="s">
        <v>1</v>
      </c>
      <c r="N196" s="194" t="s">
        <v>42</v>
      </c>
      <c r="O196" s="68"/>
      <c r="P196" s="182">
        <f t="shared" si="11"/>
        <v>0</v>
      </c>
      <c r="Q196" s="182">
        <v>0</v>
      </c>
      <c r="R196" s="182">
        <f t="shared" si="12"/>
        <v>0</v>
      </c>
      <c r="S196" s="182">
        <v>0</v>
      </c>
      <c r="T196" s="183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84</v>
      </c>
      <c r="AT196" s="184" t="s">
        <v>597</v>
      </c>
      <c r="AU196" s="184" t="s">
        <v>84</v>
      </c>
      <c r="AY196" s="14" t="s">
        <v>168</v>
      </c>
      <c r="BE196" s="185">
        <f t="shared" si="14"/>
        <v>0</v>
      </c>
      <c r="BF196" s="185">
        <f t="shared" si="15"/>
        <v>0</v>
      </c>
      <c r="BG196" s="185">
        <f t="shared" si="16"/>
        <v>0</v>
      </c>
      <c r="BH196" s="185">
        <f t="shared" si="17"/>
        <v>0</v>
      </c>
      <c r="BI196" s="185">
        <f t="shared" si="18"/>
        <v>0</v>
      </c>
      <c r="BJ196" s="14" t="s">
        <v>84</v>
      </c>
      <c r="BK196" s="185">
        <f t="shared" si="19"/>
        <v>0</v>
      </c>
      <c r="BL196" s="14" t="s">
        <v>84</v>
      </c>
      <c r="BM196" s="184" t="s">
        <v>2382</v>
      </c>
    </row>
    <row r="197" spans="1:65" s="2" customFormat="1" ht="37.9" customHeight="1">
      <c r="A197" s="31"/>
      <c r="B197" s="32"/>
      <c r="C197" s="186" t="s">
        <v>1804</v>
      </c>
      <c r="D197" s="186" t="s">
        <v>597</v>
      </c>
      <c r="E197" s="187" t="s">
        <v>2383</v>
      </c>
      <c r="F197" s="188" t="s">
        <v>2384</v>
      </c>
      <c r="G197" s="189" t="s">
        <v>166</v>
      </c>
      <c r="H197" s="190">
        <v>4</v>
      </c>
      <c r="I197" s="191"/>
      <c r="J197" s="192">
        <f t="shared" si="10"/>
        <v>0</v>
      </c>
      <c r="K197" s="188" t="s">
        <v>1</v>
      </c>
      <c r="L197" s="36"/>
      <c r="M197" s="193" t="s">
        <v>1</v>
      </c>
      <c r="N197" s="194" t="s">
        <v>42</v>
      </c>
      <c r="O197" s="68"/>
      <c r="P197" s="182">
        <f t="shared" si="11"/>
        <v>0</v>
      </c>
      <c r="Q197" s="182">
        <v>0</v>
      </c>
      <c r="R197" s="182">
        <f t="shared" si="12"/>
        <v>0</v>
      </c>
      <c r="S197" s="182">
        <v>0</v>
      </c>
      <c r="T197" s="183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84</v>
      </c>
      <c r="AT197" s="184" t="s">
        <v>597</v>
      </c>
      <c r="AU197" s="184" t="s">
        <v>84</v>
      </c>
      <c r="AY197" s="14" t="s">
        <v>168</v>
      </c>
      <c r="BE197" s="185">
        <f t="shared" si="14"/>
        <v>0</v>
      </c>
      <c r="BF197" s="185">
        <f t="shared" si="15"/>
        <v>0</v>
      </c>
      <c r="BG197" s="185">
        <f t="shared" si="16"/>
        <v>0</v>
      </c>
      <c r="BH197" s="185">
        <f t="shared" si="17"/>
        <v>0</v>
      </c>
      <c r="BI197" s="185">
        <f t="shared" si="18"/>
        <v>0</v>
      </c>
      <c r="BJ197" s="14" t="s">
        <v>84</v>
      </c>
      <c r="BK197" s="185">
        <f t="shared" si="19"/>
        <v>0</v>
      </c>
      <c r="BL197" s="14" t="s">
        <v>84</v>
      </c>
      <c r="BM197" s="184" t="s">
        <v>2385</v>
      </c>
    </row>
    <row r="198" spans="1:65" s="2" customFormat="1" ht="24.2" customHeight="1">
      <c r="A198" s="31"/>
      <c r="B198" s="32"/>
      <c r="C198" s="186" t="s">
        <v>2386</v>
      </c>
      <c r="D198" s="186" t="s">
        <v>597</v>
      </c>
      <c r="E198" s="187" t="s">
        <v>2387</v>
      </c>
      <c r="F198" s="188" t="s">
        <v>2388</v>
      </c>
      <c r="G198" s="189" t="s">
        <v>212</v>
      </c>
      <c r="H198" s="190">
        <v>120</v>
      </c>
      <c r="I198" s="191"/>
      <c r="J198" s="192">
        <f t="shared" si="10"/>
        <v>0</v>
      </c>
      <c r="K198" s="188" t="s">
        <v>1</v>
      </c>
      <c r="L198" s="36"/>
      <c r="M198" s="193" t="s">
        <v>1</v>
      </c>
      <c r="N198" s="194" t="s">
        <v>42</v>
      </c>
      <c r="O198" s="68"/>
      <c r="P198" s="182">
        <f t="shared" si="11"/>
        <v>0</v>
      </c>
      <c r="Q198" s="182">
        <v>0</v>
      </c>
      <c r="R198" s="182">
        <f t="shared" si="12"/>
        <v>0</v>
      </c>
      <c r="S198" s="182">
        <v>0</v>
      </c>
      <c r="T198" s="183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84</v>
      </c>
      <c r="AT198" s="184" t="s">
        <v>597</v>
      </c>
      <c r="AU198" s="184" t="s">
        <v>84</v>
      </c>
      <c r="AY198" s="14" t="s">
        <v>168</v>
      </c>
      <c r="BE198" s="185">
        <f t="shared" si="14"/>
        <v>0</v>
      </c>
      <c r="BF198" s="185">
        <f t="shared" si="15"/>
        <v>0</v>
      </c>
      <c r="BG198" s="185">
        <f t="shared" si="16"/>
        <v>0</v>
      </c>
      <c r="BH198" s="185">
        <f t="shared" si="17"/>
        <v>0</v>
      </c>
      <c r="BI198" s="185">
        <f t="shared" si="18"/>
        <v>0</v>
      </c>
      <c r="BJ198" s="14" t="s">
        <v>84</v>
      </c>
      <c r="BK198" s="185">
        <f t="shared" si="19"/>
        <v>0</v>
      </c>
      <c r="BL198" s="14" t="s">
        <v>84</v>
      </c>
      <c r="BM198" s="184" t="s">
        <v>2389</v>
      </c>
    </row>
    <row r="199" spans="1:65" s="2" customFormat="1" ht="24.2" customHeight="1">
      <c r="A199" s="31"/>
      <c r="B199" s="32"/>
      <c r="C199" s="186" t="s">
        <v>1808</v>
      </c>
      <c r="D199" s="186" t="s">
        <v>597</v>
      </c>
      <c r="E199" s="187" t="s">
        <v>2390</v>
      </c>
      <c r="F199" s="188" t="s">
        <v>2391</v>
      </c>
      <c r="G199" s="189" t="s">
        <v>166</v>
      </c>
      <c r="H199" s="190">
        <v>200</v>
      </c>
      <c r="I199" s="191"/>
      <c r="J199" s="192">
        <f t="shared" si="10"/>
        <v>0</v>
      </c>
      <c r="K199" s="188" t="s">
        <v>1</v>
      </c>
      <c r="L199" s="36"/>
      <c r="M199" s="193" t="s">
        <v>1</v>
      </c>
      <c r="N199" s="194" t="s">
        <v>42</v>
      </c>
      <c r="O199" s="68"/>
      <c r="P199" s="182">
        <f t="shared" si="11"/>
        <v>0</v>
      </c>
      <c r="Q199" s="182">
        <v>0</v>
      </c>
      <c r="R199" s="182">
        <f t="shared" si="12"/>
        <v>0</v>
      </c>
      <c r="S199" s="182">
        <v>0</v>
      </c>
      <c r="T199" s="183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84</v>
      </c>
      <c r="AT199" s="184" t="s">
        <v>597</v>
      </c>
      <c r="AU199" s="184" t="s">
        <v>84</v>
      </c>
      <c r="AY199" s="14" t="s">
        <v>168</v>
      </c>
      <c r="BE199" s="185">
        <f t="shared" si="14"/>
        <v>0</v>
      </c>
      <c r="BF199" s="185">
        <f t="shared" si="15"/>
        <v>0</v>
      </c>
      <c r="BG199" s="185">
        <f t="shared" si="16"/>
        <v>0</v>
      </c>
      <c r="BH199" s="185">
        <f t="shared" si="17"/>
        <v>0</v>
      </c>
      <c r="BI199" s="185">
        <f t="shared" si="18"/>
        <v>0</v>
      </c>
      <c r="BJ199" s="14" t="s">
        <v>84</v>
      </c>
      <c r="BK199" s="185">
        <f t="shared" si="19"/>
        <v>0</v>
      </c>
      <c r="BL199" s="14" t="s">
        <v>84</v>
      </c>
      <c r="BM199" s="184" t="s">
        <v>2392</v>
      </c>
    </row>
    <row r="200" spans="1:65" s="2" customFormat="1" ht="24.2" customHeight="1">
      <c r="A200" s="31"/>
      <c r="B200" s="32"/>
      <c r="C200" s="186" t="s">
        <v>521</v>
      </c>
      <c r="D200" s="186" t="s">
        <v>597</v>
      </c>
      <c r="E200" s="187" t="s">
        <v>2393</v>
      </c>
      <c r="F200" s="188" t="s">
        <v>2394</v>
      </c>
      <c r="G200" s="189" t="s">
        <v>166</v>
      </c>
      <c r="H200" s="190">
        <v>1</v>
      </c>
      <c r="I200" s="191"/>
      <c r="J200" s="192">
        <f t="shared" si="10"/>
        <v>0</v>
      </c>
      <c r="K200" s="188" t="s">
        <v>1</v>
      </c>
      <c r="L200" s="36"/>
      <c r="M200" s="193" t="s">
        <v>1</v>
      </c>
      <c r="N200" s="194" t="s">
        <v>42</v>
      </c>
      <c r="O200" s="68"/>
      <c r="P200" s="182">
        <f t="shared" si="11"/>
        <v>0</v>
      </c>
      <c r="Q200" s="182">
        <v>0</v>
      </c>
      <c r="R200" s="182">
        <f t="shared" si="12"/>
        <v>0</v>
      </c>
      <c r="S200" s="182">
        <v>0</v>
      </c>
      <c r="T200" s="183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84</v>
      </c>
      <c r="AT200" s="184" t="s">
        <v>597</v>
      </c>
      <c r="AU200" s="184" t="s">
        <v>84</v>
      </c>
      <c r="AY200" s="14" t="s">
        <v>168</v>
      </c>
      <c r="BE200" s="185">
        <f t="shared" si="14"/>
        <v>0</v>
      </c>
      <c r="BF200" s="185">
        <f t="shared" si="15"/>
        <v>0</v>
      </c>
      <c r="BG200" s="185">
        <f t="shared" si="16"/>
        <v>0</v>
      </c>
      <c r="BH200" s="185">
        <f t="shared" si="17"/>
        <v>0</v>
      </c>
      <c r="BI200" s="185">
        <f t="shared" si="18"/>
        <v>0</v>
      </c>
      <c r="BJ200" s="14" t="s">
        <v>84</v>
      </c>
      <c r="BK200" s="185">
        <f t="shared" si="19"/>
        <v>0</v>
      </c>
      <c r="BL200" s="14" t="s">
        <v>84</v>
      </c>
      <c r="BM200" s="184" t="s">
        <v>2395</v>
      </c>
    </row>
    <row r="201" spans="1:65" s="2" customFormat="1" ht="62.65" customHeight="1">
      <c r="A201" s="31"/>
      <c r="B201" s="32"/>
      <c r="C201" s="172" t="s">
        <v>525</v>
      </c>
      <c r="D201" s="172" t="s">
        <v>163</v>
      </c>
      <c r="E201" s="173" t="s">
        <v>2396</v>
      </c>
      <c r="F201" s="174" t="s">
        <v>2397</v>
      </c>
      <c r="G201" s="175" t="s">
        <v>166</v>
      </c>
      <c r="H201" s="176">
        <v>1</v>
      </c>
      <c r="I201" s="177"/>
      <c r="J201" s="178">
        <f t="shared" si="10"/>
        <v>0</v>
      </c>
      <c r="K201" s="174" t="s">
        <v>1</v>
      </c>
      <c r="L201" s="179"/>
      <c r="M201" s="180" t="s">
        <v>1</v>
      </c>
      <c r="N201" s="181" t="s">
        <v>42</v>
      </c>
      <c r="O201" s="68"/>
      <c r="P201" s="182">
        <f t="shared" si="11"/>
        <v>0</v>
      </c>
      <c r="Q201" s="182">
        <v>0</v>
      </c>
      <c r="R201" s="182">
        <f t="shared" si="12"/>
        <v>0</v>
      </c>
      <c r="S201" s="182">
        <v>0</v>
      </c>
      <c r="T201" s="183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213</v>
      </c>
      <c r="AT201" s="184" t="s">
        <v>163</v>
      </c>
      <c r="AU201" s="184" t="s">
        <v>84</v>
      </c>
      <c r="AY201" s="14" t="s">
        <v>168</v>
      </c>
      <c r="BE201" s="185">
        <f t="shared" si="14"/>
        <v>0</v>
      </c>
      <c r="BF201" s="185">
        <f t="shared" si="15"/>
        <v>0</v>
      </c>
      <c r="BG201" s="185">
        <f t="shared" si="16"/>
        <v>0</v>
      </c>
      <c r="BH201" s="185">
        <f t="shared" si="17"/>
        <v>0</v>
      </c>
      <c r="BI201" s="185">
        <f t="shared" si="18"/>
        <v>0</v>
      </c>
      <c r="BJ201" s="14" t="s">
        <v>84</v>
      </c>
      <c r="BK201" s="185">
        <f t="shared" si="19"/>
        <v>0</v>
      </c>
      <c r="BL201" s="14" t="s">
        <v>213</v>
      </c>
      <c r="BM201" s="184" t="s">
        <v>2398</v>
      </c>
    </row>
    <row r="202" spans="1:65" s="2" customFormat="1" ht="37.9" customHeight="1">
      <c r="A202" s="31"/>
      <c r="B202" s="32"/>
      <c r="C202" s="186" t="s">
        <v>529</v>
      </c>
      <c r="D202" s="186" t="s">
        <v>597</v>
      </c>
      <c r="E202" s="187" t="s">
        <v>2399</v>
      </c>
      <c r="F202" s="188" t="s">
        <v>2400</v>
      </c>
      <c r="G202" s="189" t="s">
        <v>166</v>
      </c>
      <c r="H202" s="190">
        <v>4</v>
      </c>
      <c r="I202" s="191"/>
      <c r="J202" s="192">
        <f t="shared" si="10"/>
        <v>0</v>
      </c>
      <c r="K202" s="188" t="s">
        <v>1</v>
      </c>
      <c r="L202" s="36"/>
      <c r="M202" s="193" t="s">
        <v>1</v>
      </c>
      <c r="N202" s="194" t="s">
        <v>42</v>
      </c>
      <c r="O202" s="68"/>
      <c r="P202" s="182">
        <f t="shared" si="11"/>
        <v>0</v>
      </c>
      <c r="Q202" s="182">
        <v>0</v>
      </c>
      <c r="R202" s="182">
        <f t="shared" si="12"/>
        <v>0</v>
      </c>
      <c r="S202" s="182">
        <v>0</v>
      </c>
      <c r="T202" s="183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84</v>
      </c>
      <c r="AT202" s="184" t="s">
        <v>597</v>
      </c>
      <c r="AU202" s="184" t="s">
        <v>84</v>
      </c>
      <c r="AY202" s="14" t="s">
        <v>168</v>
      </c>
      <c r="BE202" s="185">
        <f t="shared" si="14"/>
        <v>0</v>
      </c>
      <c r="BF202" s="185">
        <f t="shared" si="15"/>
        <v>0</v>
      </c>
      <c r="BG202" s="185">
        <f t="shared" si="16"/>
        <v>0</v>
      </c>
      <c r="BH202" s="185">
        <f t="shared" si="17"/>
        <v>0</v>
      </c>
      <c r="BI202" s="185">
        <f t="shared" si="18"/>
        <v>0</v>
      </c>
      <c r="BJ202" s="14" t="s">
        <v>84</v>
      </c>
      <c r="BK202" s="185">
        <f t="shared" si="19"/>
        <v>0</v>
      </c>
      <c r="BL202" s="14" t="s">
        <v>84</v>
      </c>
      <c r="BM202" s="184" t="s">
        <v>2401</v>
      </c>
    </row>
    <row r="203" spans="1:65" s="2" customFormat="1" ht="37.9" customHeight="1">
      <c r="A203" s="31"/>
      <c r="B203" s="32"/>
      <c r="C203" s="186" t="s">
        <v>533</v>
      </c>
      <c r="D203" s="186" t="s">
        <v>597</v>
      </c>
      <c r="E203" s="187" t="s">
        <v>2402</v>
      </c>
      <c r="F203" s="188" t="s">
        <v>2403</v>
      </c>
      <c r="G203" s="189" t="s">
        <v>166</v>
      </c>
      <c r="H203" s="190">
        <v>4</v>
      </c>
      <c r="I203" s="191"/>
      <c r="J203" s="192">
        <f t="shared" si="10"/>
        <v>0</v>
      </c>
      <c r="K203" s="188" t="s">
        <v>1</v>
      </c>
      <c r="L203" s="36"/>
      <c r="M203" s="193" t="s">
        <v>1</v>
      </c>
      <c r="N203" s="194" t="s">
        <v>42</v>
      </c>
      <c r="O203" s="68"/>
      <c r="P203" s="182">
        <f t="shared" si="11"/>
        <v>0</v>
      </c>
      <c r="Q203" s="182">
        <v>0</v>
      </c>
      <c r="R203" s="182">
        <f t="shared" si="12"/>
        <v>0</v>
      </c>
      <c r="S203" s="182">
        <v>0</v>
      </c>
      <c r="T203" s="183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84</v>
      </c>
      <c r="AT203" s="184" t="s">
        <v>597</v>
      </c>
      <c r="AU203" s="184" t="s">
        <v>84</v>
      </c>
      <c r="AY203" s="14" t="s">
        <v>168</v>
      </c>
      <c r="BE203" s="185">
        <f t="shared" si="14"/>
        <v>0</v>
      </c>
      <c r="BF203" s="185">
        <f t="shared" si="15"/>
        <v>0</v>
      </c>
      <c r="BG203" s="185">
        <f t="shared" si="16"/>
        <v>0</v>
      </c>
      <c r="BH203" s="185">
        <f t="shared" si="17"/>
        <v>0</v>
      </c>
      <c r="BI203" s="185">
        <f t="shared" si="18"/>
        <v>0</v>
      </c>
      <c r="BJ203" s="14" t="s">
        <v>84</v>
      </c>
      <c r="BK203" s="185">
        <f t="shared" si="19"/>
        <v>0</v>
      </c>
      <c r="BL203" s="14" t="s">
        <v>84</v>
      </c>
      <c r="BM203" s="184" t="s">
        <v>2404</v>
      </c>
    </row>
    <row r="204" spans="1:65" s="2" customFormat="1" ht="24.2" customHeight="1">
      <c r="A204" s="31"/>
      <c r="B204" s="32"/>
      <c r="C204" s="186" t="s">
        <v>537</v>
      </c>
      <c r="D204" s="186" t="s">
        <v>597</v>
      </c>
      <c r="E204" s="187" t="s">
        <v>2405</v>
      </c>
      <c r="F204" s="188" t="s">
        <v>2406</v>
      </c>
      <c r="G204" s="189" t="s">
        <v>212</v>
      </c>
      <c r="H204" s="190">
        <v>4</v>
      </c>
      <c r="I204" s="191"/>
      <c r="J204" s="192">
        <f t="shared" si="10"/>
        <v>0</v>
      </c>
      <c r="K204" s="188" t="s">
        <v>1</v>
      </c>
      <c r="L204" s="36"/>
      <c r="M204" s="193" t="s">
        <v>1</v>
      </c>
      <c r="N204" s="194" t="s">
        <v>42</v>
      </c>
      <c r="O204" s="68"/>
      <c r="P204" s="182">
        <f t="shared" si="11"/>
        <v>0</v>
      </c>
      <c r="Q204" s="182">
        <v>0</v>
      </c>
      <c r="R204" s="182">
        <f t="shared" si="12"/>
        <v>0</v>
      </c>
      <c r="S204" s="182">
        <v>0</v>
      </c>
      <c r="T204" s="183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4" t="s">
        <v>84</v>
      </c>
      <c r="AT204" s="184" t="s">
        <v>597</v>
      </c>
      <c r="AU204" s="184" t="s">
        <v>84</v>
      </c>
      <c r="AY204" s="14" t="s">
        <v>168</v>
      </c>
      <c r="BE204" s="185">
        <f t="shared" si="14"/>
        <v>0</v>
      </c>
      <c r="BF204" s="185">
        <f t="shared" si="15"/>
        <v>0</v>
      </c>
      <c r="BG204" s="185">
        <f t="shared" si="16"/>
        <v>0</v>
      </c>
      <c r="BH204" s="185">
        <f t="shared" si="17"/>
        <v>0</v>
      </c>
      <c r="BI204" s="185">
        <f t="shared" si="18"/>
        <v>0</v>
      </c>
      <c r="BJ204" s="14" t="s">
        <v>84</v>
      </c>
      <c r="BK204" s="185">
        <f t="shared" si="19"/>
        <v>0</v>
      </c>
      <c r="BL204" s="14" t="s">
        <v>84</v>
      </c>
      <c r="BM204" s="184" t="s">
        <v>2407</v>
      </c>
    </row>
    <row r="205" spans="1:65" s="2" customFormat="1" ht="24.2" customHeight="1">
      <c r="A205" s="31"/>
      <c r="B205" s="32"/>
      <c r="C205" s="186" t="s">
        <v>541</v>
      </c>
      <c r="D205" s="186" t="s">
        <v>597</v>
      </c>
      <c r="E205" s="187" t="s">
        <v>2408</v>
      </c>
      <c r="F205" s="188" t="s">
        <v>2409</v>
      </c>
      <c r="G205" s="189" t="s">
        <v>166</v>
      </c>
      <c r="H205" s="190">
        <v>1</v>
      </c>
      <c r="I205" s="191"/>
      <c r="J205" s="192">
        <f t="shared" si="10"/>
        <v>0</v>
      </c>
      <c r="K205" s="188" t="s">
        <v>1</v>
      </c>
      <c r="L205" s="36"/>
      <c r="M205" s="193" t="s">
        <v>1</v>
      </c>
      <c r="N205" s="194" t="s">
        <v>42</v>
      </c>
      <c r="O205" s="68"/>
      <c r="P205" s="182">
        <f t="shared" si="11"/>
        <v>0</v>
      </c>
      <c r="Q205" s="182">
        <v>0</v>
      </c>
      <c r="R205" s="182">
        <f t="shared" si="12"/>
        <v>0</v>
      </c>
      <c r="S205" s="182">
        <v>0</v>
      </c>
      <c r="T205" s="183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84</v>
      </c>
      <c r="AT205" s="184" t="s">
        <v>597</v>
      </c>
      <c r="AU205" s="184" t="s">
        <v>84</v>
      </c>
      <c r="AY205" s="14" t="s">
        <v>168</v>
      </c>
      <c r="BE205" s="185">
        <f t="shared" si="14"/>
        <v>0</v>
      </c>
      <c r="BF205" s="185">
        <f t="shared" si="15"/>
        <v>0</v>
      </c>
      <c r="BG205" s="185">
        <f t="shared" si="16"/>
        <v>0</v>
      </c>
      <c r="BH205" s="185">
        <f t="shared" si="17"/>
        <v>0</v>
      </c>
      <c r="BI205" s="185">
        <f t="shared" si="18"/>
        <v>0</v>
      </c>
      <c r="BJ205" s="14" t="s">
        <v>84</v>
      </c>
      <c r="BK205" s="185">
        <f t="shared" si="19"/>
        <v>0</v>
      </c>
      <c r="BL205" s="14" t="s">
        <v>84</v>
      </c>
      <c r="BM205" s="184" t="s">
        <v>2410</v>
      </c>
    </row>
    <row r="206" spans="1:65" s="2" customFormat="1" ht="24.2" customHeight="1">
      <c r="A206" s="31"/>
      <c r="B206" s="32"/>
      <c r="C206" s="186" t="s">
        <v>545</v>
      </c>
      <c r="D206" s="186" t="s">
        <v>597</v>
      </c>
      <c r="E206" s="187" t="s">
        <v>2411</v>
      </c>
      <c r="F206" s="188" t="s">
        <v>2412</v>
      </c>
      <c r="G206" s="189" t="s">
        <v>166</v>
      </c>
      <c r="H206" s="190">
        <v>1</v>
      </c>
      <c r="I206" s="191"/>
      <c r="J206" s="192">
        <f t="shared" si="10"/>
        <v>0</v>
      </c>
      <c r="K206" s="188" t="s">
        <v>1</v>
      </c>
      <c r="L206" s="36"/>
      <c r="M206" s="193" t="s">
        <v>1</v>
      </c>
      <c r="N206" s="194" t="s">
        <v>42</v>
      </c>
      <c r="O206" s="68"/>
      <c r="P206" s="182">
        <f t="shared" si="11"/>
        <v>0</v>
      </c>
      <c r="Q206" s="182">
        <v>0</v>
      </c>
      <c r="R206" s="182">
        <f t="shared" si="12"/>
        <v>0</v>
      </c>
      <c r="S206" s="182">
        <v>0</v>
      </c>
      <c r="T206" s="183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84</v>
      </c>
      <c r="AT206" s="184" t="s">
        <v>597</v>
      </c>
      <c r="AU206" s="184" t="s">
        <v>84</v>
      </c>
      <c r="AY206" s="14" t="s">
        <v>168</v>
      </c>
      <c r="BE206" s="185">
        <f t="shared" si="14"/>
        <v>0</v>
      </c>
      <c r="BF206" s="185">
        <f t="shared" si="15"/>
        <v>0</v>
      </c>
      <c r="BG206" s="185">
        <f t="shared" si="16"/>
        <v>0</v>
      </c>
      <c r="BH206" s="185">
        <f t="shared" si="17"/>
        <v>0</v>
      </c>
      <c r="BI206" s="185">
        <f t="shared" si="18"/>
        <v>0</v>
      </c>
      <c r="BJ206" s="14" t="s">
        <v>84</v>
      </c>
      <c r="BK206" s="185">
        <f t="shared" si="19"/>
        <v>0</v>
      </c>
      <c r="BL206" s="14" t="s">
        <v>84</v>
      </c>
      <c r="BM206" s="184" t="s">
        <v>2413</v>
      </c>
    </row>
    <row r="207" spans="1:65" s="2" customFormat="1" ht="49.15" customHeight="1">
      <c r="A207" s="31"/>
      <c r="B207" s="32"/>
      <c r="C207" s="186" t="s">
        <v>549</v>
      </c>
      <c r="D207" s="186" t="s">
        <v>597</v>
      </c>
      <c r="E207" s="187" t="s">
        <v>2414</v>
      </c>
      <c r="F207" s="188" t="s">
        <v>2415</v>
      </c>
      <c r="G207" s="189" t="s">
        <v>166</v>
      </c>
      <c r="H207" s="190">
        <v>1</v>
      </c>
      <c r="I207" s="191"/>
      <c r="J207" s="192">
        <f t="shared" si="10"/>
        <v>0</v>
      </c>
      <c r="K207" s="188" t="s">
        <v>1</v>
      </c>
      <c r="L207" s="36"/>
      <c r="M207" s="193" t="s">
        <v>1</v>
      </c>
      <c r="N207" s="194" t="s">
        <v>42</v>
      </c>
      <c r="O207" s="68"/>
      <c r="P207" s="182">
        <f t="shared" si="11"/>
        <v>0</v>
      </c>
      <c r="Q207" s="182">
        <v>0</v>
      </c>
      <c r="R207" s="182">
        <f t="shared" si="12"/>
        <v>0</v>
      </c>
      <c r="S207" s="182">
        <v>0</v>
      </c>
      <c r="T207" s="183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84</v>
      </c>
      <c r="AT207" s="184" t="s">
        <v>597</v>
      </c>
      <c r="AU207" s="184" t="s">
        <v>84</v>
      </c>
      <c r="AY207" s="14" t="s">
        <v>168</v>
      </c>
      <c r="BE207" s="185">
        <f t="shared" si="14"/>
        <v>0</v>
      </c>
      <c r="BF207" s="185">
        <f t="shared" si="15"/>
        <v>0</v>
      </c>
      <c r="BG207" s="185">
        <f t="shared" si="16"/>
        <v>0</v>
      </c>
      <c r="BH207" s="185">
        <f t="shared" si="17"/>
        <v>0</v>
      </c>
      <c r="BI207" s="185">
        <f t="shared" si="18"/>
        <v>0</v>
      </c>
      <c r="BJ207" s="14" t="s">
        <v>84</v>
      </c>
      <c r="BK207" s="185">
        <f t="shared" si="19"/>
        <v>0</v>
      </c>
      <c r="BL207" s="14" t="s">
        <v>84</v>
      </c>
      <c r="BM207" s="184" t="s">
        <v>2416</v>
      </c>
    </row>
    <row r="208" spans="1:65" s="2" customFormat="1" ht="24.2" customHeight="1">
      <c r="A208" s="31"/>
      <c r="B208" s="32"/>
      <c r="C208" s="186" t="s">
        <v>553</v>
      </c>
      <c r="D208" s="186" t="s">
        <v>597</v>
      </c>
      <c r="E208" s="187" t="s">
        <v>2417</v>
      </c>
      <c r="F208" s="188" t="s">
        <v>2418</v>
      </c>
      <c r="G208" s="189" t="s">
        <v>166</v>
      </c>
      <c r="H208" s="190">
        <v>1</v>
      </c>
      <c r="I208" s="191"/>
      <c r="J208" s="192">
        <f t="shared" si="10"/>
        <v>0</v>
      </c>
      <c r="K208" s="188" t="s">
        <v>1</v>
      </c>
      <c r="L208" s="36"/>
      <c r="M208" s="193" t="s">
        <v>1</v>
      </c>
      <c r="N208" s="194" t="s">
        <v>42</v>
      </c>
      <c r="O208" s="68"/>
      <c r="P208" s="182">
        <f t="shared" si="11"/>
        <v>0</v>
      </c>
      <c r="Q208" s="182">
        <v>0</v>
      </c>
      <c r="R208" s="182">
        <f t="shared" si="12"/>
        <v>0</v>
      </c>
      <c r="S208" s="182">
        <v>0</v>
      </c>
      <c r="T208" s="183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84</v>
      </c>
      <c r="AT208" s="184" t="s">
        <v>597</v>
      </c>
      <c r="AU208" s="184" t="s">
        <v>84</v>
      </c>
      <c r="AY208" s="14" t="s">
        <v>168</v>
      </c>
      <c r="BE208" s="185">
        <f t="shared" si="14"/>
        <v>0</v>
      </c>
      <c r="BF208" s="185">
        <f t="shared" si="15"/>
        <v>0</v>
      </c>
      <c r="BG208" s="185">
        <f t="shared" si="16"/>
        <v>0</v>
      </c>
      <c r="BH208" s="185">
        <f t="shared" si="17"/>
        <v>0</v>
      </c>
      <c r="BI208" s="185">
        <f t="shared" si="18"/>
        <v>0</v>
      </c>
      <c r="BJ208" s="14" t="s">
        <v>84</v>
      </c>
      <c r="BK208" s="185">
        <f t="shared" si="19"/>
        <v>0</v>
      </c>
      <c r="BL208" s="14" t="s">
        <v>84</v>
      </c>
      <c r="BM208" s="184" t="s">
        <v>2419</v>
      </c>
    </row>
    <row r="209" spans="1:65" s="2" customFormat="1" ht="37.9" customHeight="1">
      <c r="A209" s="31"/>
      <c r="B209" s="32"/>
      <c r="C209" s="172" t="s">
        <v>557</v>
      </c>
      <c r="D209" s="172" t="s">
        <v>163</v>
      </c>
      <c r="E209" s="173" t="s">
        <v>2420</v>
      </c>
      <c r="F209" s="174" t="s">
        <v>2421</v>
      </c>
      <c r="G209" s="175" t="s">
        <v>166</v>
      </c>
      <c r="H209" s="176">
        <v>1</v>
      </c>
      <c r="I209" s="177"/>
      <c r="J209" s="178">
        <f t="shared" si="10"/>
        <v>0</v>
      </c>
      <c r="K209" s="174" t="s">
        <v>1</v>
      </c>
      <c r="L209" s="179"/>
      <c r="M209" s="180" t="s">
        <v>1</v>
      </c>
      <c r="N209" s="181" t="s">
        <v>42</v>
      </c>
      <c r="O209" s="68"/>
      <c r="P209" s="182">
        <f t="shared" si="11"/>
        <v>0</v>
      </c>
      <c r="Q209" s="182">
        <v>0</v>
      </c>
      <c r="R209" s="182">
        <f t="shared" si="12"/>
        <v>0</v>
      </c>
      <c r="S209" s="182">
        <v>0</v>
      </c>
      <c r="T209" s="183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4" t="s">
        <v>213</v>
      </c>
      <c r="AT209" s="184" t="s">
        <v>163</v>
      </c>
      <c r="AU209" s="184" t="s">
        <v>84</v>
      </c>
      <c r="AY209" s="14" t="s">
        <v>168</v>
      </c>
      <c r="BE209" s="185">
        <f t="shared" si="14"/>
        <v>0</v>
      </c>
      <c r="BF209" s="185">
        <f t="shared" si="15"/>
        <v>0</v>
      </c>
      <c r="BG209" s="185">
        <f t="shared" si="16"/>
        <v>0</v>
      </c>
      <c r="BH209" s="185">
        <f t="shared" si="17"/>
        <v>0</v>
      </c>
      <c r="BI209" s="185">
        <f t="shared" si="18"/>
        <v>0</v>
      </c>
      <c r="BJ209" s="14" t="s">
        <v>84</v>
      </c>
      <c r="BK209" s="185">
        <f t="shared" si="19"/>
        <v>0</v>
      </c>
      <c r="BL209" s="14" t="s">
        <v>213</v>
      </c>
      <c r="BM209" s="184" t="s">
        <v>2422</v>
      </c>
    </row>
    <row r="210" spans="1:65" s="2" customFormat="1" ht="37.9" customHeight="1">
      <c r="A210" s="31"/>
      <c r="B210" s="32"/>
      <c r="C210" s="172" t="s">
        <v>561</v>
      </c>
      <c r="D210" s="172" t="s">
        <v>163</v>
      </c>
      <c r="E210" s="173" t="s">
        <v>2423</v>
      </c>
      <c r="F210" s="174" t="s">
        <v>2424</v>
      </c>
      <c r="G210" s="175" t="s">
        <v>166</v>
      </c>
      <c r="H210" s="176">
        <v>3</v>
      </c>
      <c r="I210" s="177"/>
      <c r="J210" s="178">
        <f t="shared" si="10"/>
        <v>0</v>
      </c>
      <c r="K210" s="174" t="s">
        <v>1</v>
      </c>
      <c r="L210" s="179"/>
      <c r="M210" s="180" t="s">
        <v>1</v>
      </c>
      <c r="N210" s="181" t="s">
        <v>42</v>
      </c>
      <c r="O210" s="68"/>
      <c r="P210" s="182">
        <f t="shared" si="11"/>
        <v>0</v>
      </c>
      <c r="Q210" s="182">
        <v>0</v>
      </c>
      <c r="R210" s="182">
        <f t="shared" si="12"/>
        <v>0</v>
      </c>
      <c r="S210" s="182">
        <v>0</v>
      </c>
      <c r="T210" s="183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86</v>
      </c>
      <c r="AT210" s="184" t="s">
        <v>163</v>
      </c>
      <c r="AU210" s="184" t="s">
        <v>84</v>
      </c>
      <c r="AY210" s="14" t="s">
        <v>168</v>
      </c>
      <c r="BE210" s="185">
        <f t="shared" si="14"/>
        <v>0</v>
      </c>
      <c r="BF210" s="185">
        <f t="shared" si="15"/>
        <v>0</v>
      </c>
      <c r="BG210" s="185">
        <f t="shared" si="16"/>
        <v>0</v>
      </c>
      <c r="BH210" s="185">
        <f t="shared" si="17"/>
        <v>0</v>
      </c>
      <c r="BI210" s="185">
        <f t="shared" si="18"/>
        <v>0</v>
      </c>
      <c r="BJ210" s="14" t="s">
        <v>84</v>
      </c>
      <c r="BK210" s="185">
        <f t="shared" si="19"/>
        <v>0</v>
      </c>
      <c r="BL210" s="14" t="s">
        <v>84</v>
      </c>
      <c r="BM210" s="184" t="s">
        <v>2425</v>
      </c>
    </row>
    <row r="211" spans="1:65" s="2" customFormat="1" ht="37.9" customHeight="1">
      <c r="A211" s="31"/>
      <c r="B211" s="32"/>
      <c r="C211" s="172" t="s">
        <v>565</v>
      </c>
      <c r="D211" s="172" t="s">
        <v>163</v>
      </c>
      <c r="E211" s="173" t="s">
        <v>2426</v>
      </c>
      <c r="F211" s="174" t="s">
        <v>2427</v>
      </c>
      <c r="G211" s="175" t="s">
        <v>166</v>
      </c>
      <c r="H211" s="176">
        <v>4</v>
      </c>
      <c r="I211" s="177"/>
      <c r="J211" s="178">
        <f t="shared" si="10"/>
        <v>0</v>
      </c>
      <c r="K211" s="174" t="s">
        <v>1</v>
      </c>
      <c r="L211" s="179"/>
      <c r="M211" s="180" t="s">
        <v>1</v>
      </c>
      <c r="N211" s="181" t="s">
        <v>42</v>
      </c>
      <c r="O211" s="68"/>
      <c r="P211" s="182">
        <f t="shared" si="11"/>
        <v>0</v>
      </c>
      <c r="Q211" s="182">
        <v>0</v>
      </c>
      <c r="R211" s="182">
        <f t="shared" si="12"/>
        <v>0</v>
      </c>
      <c r="S211" s="182">
        <v>0</v>
      </c>
      <c r="T211" s="183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4" t="s">
        <v>86</v>
      </c>
      <c r="AT211" s="184" t="s">
        <v>163</v>
      </c>
      <c r="AU211" s="184" t="s">
        <v>84</v>
      </c>
      <c r="AY211" s="14" t="s">
        <v>168</v>
      </c>
      <c r="BE211" s="185">
        <f t="shared" si="14"/>
        <v>0</v>
      </c>
      <c r="BF211" s="185">
        <f t="shared" si="15"/>
        <v>0</v>
      </c>
      <c r="BG211" s="185">
        <f t="shared" si="16"/>
        <v>0</v>
      </c>
      <c r="BH211" s="185">
        <f t="shared" si="17"/>
        <v>0</v>
      </c>
      <c r="BI211" s="185">
        <f t="shared" si="18"/>
        <v>0</v>
      </c>
      <c r="BJ211" s="14" t="s">
        <v>84</v>
      </c>
      <c r="BK211" s="185">
        <f t="shared" si="19"/>
        <v>0</v>
      </c>
      <c r="BL211" s="14" t="s">
        <v>84</v>
      </c>
      <c r="BM211" s="184" t="s">
        <v>2428</v>
      </c>
    </row>
    <row r="212" spans="1:65" s="2" customFormat="1" ht="37.9" customHeight="1">
      <c r="A212" s="31"/>
      <c r="B212" s="32"/>
      <c r="C212" s="172" t="s">
        <v>569</v>
      </c>
      <c r="D212" s="172" t="s">
        <v>163</v>
      </c>
      <c r="E212" s="173" t="s">
        <v>2429</v>
      </c>
      <c r="F212" s="174" t="s">
        <v>2430</v>
      </c>
      <c r="G212" s="175" t="s">
        <v>166</v>
      </c>
      <c r="H212" s="176">
        <v>3</v>
      </c>
      <c r="I212" s="177"/>
      <c r="J212" s="178">
        <f t="shared" si="10"/>
        <v>0</v>
      </c>
      <c r="K212" s="174" t="s">
        <v>1</v>
      </c>
      <c r="L212" s="179"/>
      <c r="M212" s="180" t="s">
        <v>1</v>
      </c>
      <c r="N212" s="181" t="s">
        <v>42</v>
      </c>
      <c r="O212" s="68"/>
      <c r="P212" s="182">
        <f t="shared" si="11"/>
        <v>0</v>
      </c>
      <c r="Q212" s="182">
        <v>0</v>
      </c>
      <c r="R212" s="182">
        <f t="shared" si="12"/>
        <v>0</v>
      </c>
      <c r="S212" s="182">
        <v>0</v>
      </c>
      <c r="T212" s="183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4" t="s">
        <v>86</v>
      </c>
      <c r="AT212" s="184" t="s">
        <v>163</v>
      </c>
      <c r="AU212" s="184" t="s">
        <v>84</v>
      </c>
      <c r="AY212" s="14" t="s">
        <v>168</v>
      </c>
      <c r="BE212" s="185">
        <f t="shared" si="14"/>
        <v>0</v>
      </c>
      <c r="BF212" s="185">
        <f t="shared" si="15"/>
        <v>0</v>
      </c>
      <c r="BG212" s="185">
        <f t="shared" si="16"/>
        <v>0</v>
      </c>
      <c r="BH212" s="185">
        <f t="shared" si="17"/>
        <v>0</v>
      </c>
      <c r="BI212" s="185">
        <f t="shared" si="18"/>
        <v>0</v>
      </c>
      <c r="BJ212" s="14" t="s">
        <v>84</v>
      </c>
      <c r="BK212" s="185">
        <f t="shared" si="19"/>
        <v>0</v>
      </c>
      <c r="BL212" s="14" t="s">
        <v>84</v>
      </c>
      <c r="BM212" s="184" t="s">
        <v>2431</v>
      </c>
    </row>
    <row r="213" spans="1:65" s="2" customFormat="1" ht="37.9" customHeight="1">
      <c r="A213" s="31"/>
      <c r="B213" s="32"/>
      <c r="C213" s="172" t="s">
        <v>573</v>
      </c>
      <c r="D213" s="172" t="s">
        <v>163</v>
      </c>
      <c r="E213" s="173" t="s">
        <v>2432</v>
      </c>
      <c r="F213" s="174" t="s">
        <v>2433</v>
      </c>
      <c r="G213" s="175" t="s">
        <v>166</v>
      </c>
      <c r="H213" s="176">
        <v>1</v>
      </c>
      <c r="I213" s="177"/>
      <c r="J213" s="178">
        <f t="shared" si="10"/>
        <v>0</v>
      </c>
      <c r="K213" s="174" t="s">
        <v>1</v>
      </c>
      <c r="L213" s="179"/>
      <c r="M213" s="180" t="s">
        <v>1</v>
      </c>
      <c r="N213" s="181" t="s">
        <v>42</v>
      </c>
      <c r="O213" s="68"/>
      <c r="P213" s="182">
        <f t="shared" si="11"/>
        <v>0</v>
      </c>
      <c r="Q213" s="182">
        <v>0</v>
      </c>
      <c r="R213" s="182">
        <f t="shared" si="12"/>
        <v>0</v>
      </c>
      <c r="S213" s="182">
        <v>0</v>
      </c>
      <c r="T213" s="183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86</v>
      </c>
      <c r="AT213" s="184" t="s">
        <v>163</v>
      </c>
      <c r="AU213" s="184" t="s">
        <v>84</v>
      </c>
      <c r="AY213" s="14" t="s">
        <v>168</v>
      </c>
      <c r="BE213" s="185">
        <f t="shared" si="14"/>
        <v>0</v>
      </c>
      <c r="BF213" s="185">
        <f t="shared" si="15"/>
        <v>0</v>
      </c>
      <c r="BG213" s="185">
        <f t="shared" si="16"/>
        <v>0</v>
      </c>
      <c r="BH213" s="185">
        <f t="shared" si="17"/>
        <v>0</v>
      </c>
      <c r="BI213" s="185">
        <f t="shared" si="18"/>
        <v>0</v>
      </c>
      <c r="BJ213" s="14" t="s">
        <v>84</v>
      </c>
      <c r="BK213" s="185">
        <f t="shared" si="19"/>
        <v>0</v>
      </c>
      <c r="BL213" s="14" t="s">
        <v>84</v>
      </c>
      <c r="BM213" s="184" t="s">
        <v>2434</v>
      </c>
    </row>
    <row r="214" spans="1:65" s="2" customFormat="1" ht="37.9" customHeight="1">
      <c r="A214" s="31"/>
      <c r="B214" s="32"/>
      <c r="C214" s="172" t="s">
        <v>1918</v>
      </c>
      <c r="D214" s="172" t="s">
        <v>163</v>
      </c>
      <c r="E214" s="173" t="s">
        <v>2435</v>
      </c>
      <c r="F214" s="174" t="s">
        <v>2436</v>
      </c>
      <c r="G214" s="175" t="s">
        <v>166</v>
      </c>
      <c r="H214" s="176">
        <v>3</v>
      </c>
      <c r="I214" s="177"/>
      <c r="J214" s="178">
        <f t="shared" si="10"/>
        <v>0</v>
      </c>
      <c r="K214" s="174" t="s">
        <v>1</v>
      </c>
      <c r="L214" s="179"/>
      <c r="M214" s="180" t="s">
        <v>1</v>
      </c>
      <c r="N214" s="181" t="s">
        <v>42</v>
      </c>
      <c r="O214" s="68"/>
      <c r="P214" s="182">
        <f t="shared" si="11"/>
        <v>0</v>
      </c>
      <c r="Q214" s="182">
        <v>0</v>
      </c>
      <c r="R214" s="182">
        <f t="shared" si="12"/>
        <v>0</v>
      </c>
      <c r="S214" s="182">
        <v>0</v>
      </c>
      <c r="T214" s="183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86</v>
      </c>
      <c r="AT214" s="184" t="s">
        <v>163</v>
      </c>
      <c r="AU214" s="184" t="s">
        <v>84</v>
      </c>
      <c r="AY214" s="14" t="s">
        <v>168</v>
      </c>
      <c r="BE214" s="185">
        <f t="shared" si="14"/>
        <v>0</v>
      </c>
      <c r="BF214" s="185">
        <f t="shared" si="15"/>
        <v>0</v>
      </c>
      <c r="BG214" s="185">
        <f t="shared" si="16"/>
        <v>0</v>
      </c>
      <c r="BH214" s="185">
        <f t="shared" si="17"/>
        <v>0</v>
      </c>
      <c r="BI214" s="185">
        <f t="shared" si="18"/>
        <v>0</v>
      </c>
      <c r="BJ214" s="14" t="s">
        <v>84</v>
      </c>
      <c r="BK214" s="185">
        <f t="shared" si="19"/>
        <v>0</v>
      </c>
      <c r="BL214" s="14" t="s">
        <v>84</v>
      </c>
      <c r="BM214" s="184" t="s">
        <v>2437</v>
      </c>
    </row>
    <row r="215" spans="1:65" s="2" customFormat="1" ht="37.9" customHeight="1">
      <c r="A215" s="31"/>
      <c r="B215" s="32"/>
      <c r="C215" s="172" t="s">
        <v>577</v>
      </c>
      <c r="D215" s="172" t="s">
        <v>163</v>
      </c>
      <c r="E215" s="173" t="s">
        <v>2438</v>
      </c>
      <c r="F215" s="174" t="s">
        <v>2439</v>
      </c>
      <c r="G215" s="175" t="s">
        <v>166</v>
      </c>
      <c r="H215" s="176">
        <v>1</v>
      </c>
      <c r="I215" s="177"/>
      <c r="J215" s="178">
        <f t="shared" si="10"/>
        <v>0</v>
      </c>
      <c r="K215" s="174" t="s">
        <v>1</v>
      </c>
      <c r="L215" s="179"/>
      <c r="M215" s="180" t="s">
        <v>1</v>
      </c>
      <c r="N215" s="181" t="s">
        <v>42</v>
      </c>
      <c r="O215" s="68"/>
      <c r="P215" s="182">
        <f t="shared" si="11"/>
        <v>0</v>
      </c>
      <c r="Q215" s="182">
        <v>0</v>
      </c>
      <c r="R215" s="182">
        <f t="shared" si="12"/>
        <v>0</v>
      </c>
      <c r="S215" s="182">
        <v>0</v>
      </c>
      <c r="T215" s="183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86</v>
      </c>
      <c r="AT215" s="184" t="s">
        <v>163</v>
      </c>
      <c r="AU215" s="184" t="s">
        <v>84</v>
      </c>
      <c r="AY215" s="14" t="s">
        <v>168</v>
      </c>
      <c r="BE215" s="185">
        <f t="shared" si="14"/>
        <v>0</v>
      </c>
      <c r="BF215" s="185">
        <f t="shared" si="15"/>
        <v>0</v>
      </c>
      <c r="BG215" s="185">
        <f t="shared" si="16"/>
        <v>0</v>
      </c>
      <c r="BH215" s="185">
        <f t="shared" si="17"/>
        <v>0</v>
      </c>
      <c r="BI215" s="185">
        <f t="shared" si="18"/>
        <v>0</v>
      </c>
      <c r="BJ215" s="14" t="s">
        <v>84</v>
      </c>
      <c r="BK215" s="185">
        <f t="shared" si="19"/>
        <v>0</v>
      </c>
      <c r="BL215" s="14" t="s">
        <v>84</v>
      </c>
      <c r="BM215" s="184" t="s">
        <v>2440</v>
      </c>
    </row>
    <row r="216" spans="1:65" s="2" customFormat="1" ht="37.9" customHeight="1">
      <c r="A216" s="31"/>
      <c r="B216" s="32"/>
      <c r="C216" s="172" t="s">
        <v>581</v>
      </c>
      <c r="D216" s="172" t="s">
        <v>163</v>
      </c>
      <c r="E216" s="173" t="s">
        <v>2441</v>
      </c>
      <c r="F216" s="174" t="s">
        <v>2442</v>
      </c>
      <c r="G216" s="175" t="s">
        <v>166</v>
      </c>
      <c r="H216" s="176">
        <v>3</v>
      </c>
      <c r="I216" s="177"/>
      <c r="J216" s="178">
        <f t="shared" si="10"/>
        <v>0</v>
      </c>
      <c r="K216" s="174" t="s">
        <v>1</v>
      </c>
      <c r="L216" s="179"/>
      <c r="M216" s="180" t="s">
        <v>1</v>
      </c>
      <c r="N216" s="181" t="s">
        <v>42</v>
      </c>
      <c r="O216" s="68"/>
      <c r="P216" s="182">
        <f t="shared" si="11"/>
        <v>0</v>
      </c>
      <c r="Q216" s="182">
        <v>0</v>
      </c>
      <c r="R216" s="182">
        <f t="shared" si="12"/>
        <v>0</v>
      </c>
      <c r="S216" s="182">
        <v>0</v>
      </c>
      <c r="T216" s="183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86</v>
      </c>
      <c r="AT216" s="184" t="s">
        <v>163</v>
      </c>
      <c r="AU216" s="184" t="s">
        <v>84</v>
      </c>
      <c r="AY216" s="14" t="s">
        <v>168</v>
      </c>
      <c r="BE216" s="185">
        <f t="shared" si="14"/>
        <v>0</v>
      </c>
      <c r="BF216" s="185">
        <f t="shared" si="15"/>
        <v>0</v>
      </c>
      <c r="BG216" s="185">
        <f t="shared" si="16"/>
        <v>0</v>
      </c>
      <c r="BH216" s="185">
        <f t="shared" si="17"/>
        <v>0</v>
      </c>
      <c r="BI216" s="185">
        <f t="shared" si="18"/>
        <v>0</v>
      </c>
      <c r="BJ216" s="14" t="s">
        <v>84</v>
      </c>
      <c r="BK216" s="185">
        <f t="shared" si="19"/>
        <v>0</v>
      </c>
      <c r="BL216" s="14" t="s">
        <v>84</v>
      </c>
      <c r="BM216" s="184" t="s">
        <v>2443</v>
      </c>
    </row>
    <row r="217" spans="1:65" s="2" customFormat="1" ht="49.15" customHeight="1">
      <c r="A217" s="31"/>
      <c r="B217" s="32"/>
      <c r="C217" s="172" t="s">
        <v>587</v>
      </c>
      <c r="D217" s="172" t="s">
        <v>163</v>
      </c>
      <c r="E217" s="173" t="s">
        <v>2444</v>
      </c>
      <c r="F217" s="174" t="s">
        <v>2445</v>
      </c>
      <c r="G217" s="175" t="s">
        <v>166</v>
      </c>
      <c r="H217" s="176">
        <v>50</v>
      </c>
      <c r="I217" s="177"/>
      <c r="J217" s="178">
        <f t="shared" si="10"/>
        <v>0</v>
      </c>
      <c r="K217" s="174" t="s">
        <v>1</v>
      </c>
      <c r="L217" s="179"/>
      <c r="M217" s="180" t="s">
        <v>1</v>
      </c>
      <c r="N217" s="181" t="s">
        <v>42</v>
      </c>
      <c r="O217" s="68"/>
      <c r="P217" s="182">
        <f t="shared" si="11"/>
        <v>0</v>
      </c>
      <c r="Q217" s="182">
        <v>0</v>
      </c>
      <c r="R217" s="182">
        <f t="shared" si="12"/>
        <v>0</v>
      </c>
      <c r="S217" s="182">
        <v>0</v>
      </c>
      <c r="T217" s="183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86</v>
      </c>
      <c r="AT217" s="184" t="s">
        <v>163</v>
      </c>
      <c r="AU217" s="184" t="s">
        <v>84</v>
      </c>
      <c r="AY217" s="14" t="s">
        <v>168</v>
      </c>
      <c r="BE217" s="185">
        <f t="shared" si="14"/>
        <v>0</v>
      </c>
      <c r="BF217" s="185">
        <f t="shared" si="15"/>
        <v>0</v>
      </c>
      <c r="BG217" s="185">
        <f t="shared" si="16"/>
        <v>0</v>
      </c>
      <c r="BH217" s="185">
        <f t="shared" si="17"/>
        <v>0</v>
      </c>
      <c r="BI217" s="185">
        <f t="shared" si="18"/>
        <v>0</v>
      </c>
      <c r="BJ217" s="14" t="s">
        <v>84</v>
      </c>
      <c r="BK217" s="185">
        <f t="shared" si="19"/>
        <v>0</v>
      </c>
      <c r="BL217" s="14" t="s">
        <v>84</v>
      </c>
      <c r="BM217" s="184" t="s">
        <v>2446</v>
      </c>
    </row>
    <row r="218" spans="1:65" s="2" customFormat="1" ht="49.15" customHeight="1">
      <c r="A218" s="31"/>
      <c r="B218" s="32"/>
      <c r="C218" s="172" t="s">
        <v>601</v>
      </c>
      <c r="D218" s="172" t="s">
        <v>163</v>
      </c>
      <c r="E218" s="173" t="s">
        <v>2447</v>
      </c>
      <c r="F218" s="174" t="s">
        <v>2448</v>
      </c>
      <c r="G218" s="175" t="s">
        <v>166</v>
      </c>
      <c r="H218" s="176">
        <v>20</v>
      </c>
      <c r="I218" s="177"/>
      <c r="J218" s="178">
        <f t="shared" si="10"/>
        <v>0</v>
      </c>
      <c r="K218" s="174" t="s">
        <v>1</v>
      </c>
      <c r="L218" s="179"/>
      <c r="M218" s="180" t="s">
        <v>1</v>
      </c>
      <c r="N218" s="181" t="s">
        <v>42</v>
      </c>
      <c r="O218" s="68"/>
      <c r="P218" s="182">
        <f t="shared" si="11"/>
        <v>0</v>
      </c>
      <c r="Q218" s="182">
        <v>0</v>
      </c>
      <c r="R218" s="182">
        <f t="shared" si="12"/>
        <v>0</v>
      </c>
      <c r="S218" s="182">
        <v>0</v>
      </c>
      <c r="T218" s="183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86</v>
      </c>
      <c r="AT218" s="184" t="s">
        <v>163</v>
      </c>
      <c r="AU218" s="184" t="s">
        <v>84</v>
      </c>
      <c r="AY218" s="14" t="s">
        <v>168</v>
      </c>
      <c r="BE218" s="185">
        <f t="shared" si="14"/>
        <v>0</v>
      </c>
      <c r="BF218" s="185">
        <f t="shared" si="15"/>
        <v>0</v>
      </c>
      <c r="BG218" s="185">
        <f t="shared" si="16"/>
        <v>0</v>
      </c>
      <c r="BH218" s="185">
        <f t="shared" si="17"/>
        <v>0</v>
      </c>
      <c r="BI218" s="185">
        <f t="shared" si="18"/>
        <v>0</v>
      </c>
      <c r="BJ218" s="14" t="s">
        <v>84</v>
      </c>
      <c r="BK218" s="185">
        <f t="shared" si="19"/>
        <v>0</v>
      </c>
      <c r="BL218" s="14" t="s">
        <v>84</v>
      </c>
      <c r="BM218" s="184" t="s">
        <v>2449</v>
      </c>
    </row>
    <row r="219" spans="1:65" s="2" customFormat="1" ht="49.15" customHeight="1">
      <c r="A219" s="31"/>
      <c r="B219" s="32"/>
      <c r="C219" s="172" t="s">
        <v>2450</v>
      </c>
      <c r="D219" s="172" t="s">
        <v>163</v>
      </c>
      <c r="E219" s="173" t="s">
        <v>2451</v>
      </c>
      <c r="F219" s="174" t="s">
        <v>2452</v>
      </c>
      <c r="G219" s="175" t="s">
        <v>166</v>
      </c>
      <c r="H219" s="176">
        <v>20</v>
      </c>
      <c r="I219" s="177"/>
      <c r="J219" s="178">
        <f t="shared" si="10"/>
        <v>0</v>
      </c>
      <c r="K219" s="174" t="s">
        <v>1</v>
      </c>
      <c r="L219" s="179"/>
      <c r="M219" s="180" t="s">
        <v>1</v>
      </c>
      <c r="N219" s="181" t="s">
        <v>42</v>
      </c>
      <c r="O219" s="68"/>
      <c r="P219" s="182">
        <f t="shared" si="11"/>
        <v>0</v>
      </c>
      <c r="Q219" s="182">
        <v>0</v>
      </c>
      <c r="R219" s="182">
        <f t="shared" si="12"/>
        <v>0</v>
      </c>
      <c r="S219" s="182">
        <v>0</v>
      </c>
      <c r="T219" s="183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4" t="s">
        <v>86</v>
      </c>
      <c r="AT219" s="184" t="s">
        <v>163</v>
      </c>
      <c r="AU219" s="184" t="s">
        <v>84</v>
      </c>
      <c r="AY219" s="14" t="s">
        <v>168</v>
      </c>
      <c r="BE219" s="185">
        <f t="shared" si="14"/>
        <v>0</v>
      </c>
      <c r="BF219" s="185">
        <f t="shared" si="15"/>
        <v>0</v>
      </c>
      <c r="BG219" s="185">
        <f t="shared" si="16"/>
        <v>0</v>
      </c>
      <c r="BH219" s="185">
        <f t="shared" si="17"/>
        <v>0</v>
      </c>
      <c r="BI219" s="185">
        <f t="shared" si="18"/>
        <v>0</v>
      </c>
      <c r="BJ219" s="14" t="s">
        <v>84</v>
      </c>
      <c r="BK219" s="185">
        <f t="shared" si="19"/>
        <v>0</v>
      </c>
      <c r="BL219" s="14" t="s">
        <v>84</v>
      </c>
      <c r="BM219" s="184" t="s">
        <v>2453</v>
      </c>
    </row>
    <row r="220" spans="1:65" s="2" customFormat="1" ht="49.15" customHeight="1">
      <c r="A220" s="31"/>
      <c r="B220" s="32"/>
      <c r="C220" s="172" t="s">
        <v>605</v>
      </c>
      <c r="D220" s="172" t="s">
        <v>163</v>
      </c>
      <c r="E220" s="173" t="s">
        <v>2454</v>
      </c>
      <c r="F220" s="174" t="s">
        <v>2455</v>
      </c>
      <c r="G220" s="175" t="s">
        <v>166</v>
      </c>
      <c r="H220" s="176">
        <v>50</v>
      </c>
      <c r="I220" s="177"/>
      <c r="J220" s="178">
        <f t="shared" si="10"/>
        <v>0</v>
      </c>
      <c r="K220" s="174" t="s">
        <v>1</v>
      </c>
      <c r="L220" s="179"/>
      <c r="M220" s="180" t="s">
        <v>1</v>
      </c>
      <c r="N220" s="181" t="s">
        <v>42</v>
      </c>
      <c r="O220" s="68"/>
      <c r="P220" s="182">
        <f t="shared" si="11"/>
        <v>0</v>
      </c>
      <c r="Q220" s="182">
        <v>0</v>
      </c>
      <c r="R220" s="182">
        <f t="shared" si="12"/>
        <v>0</v>
      </c>
      <c r="S220" s="182">
        <v>0</v>
      </c>
      <c r="T220" s="183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4" t="s">
        <v>86</v>
      </c>
      <c r="AT220" s="184" t="s">
        <v>163</v>
      </c>
      <c r="AU220" s="184" t="s">
        <v>84</v>
      </c>
      <c r="AY220" s="14" t="s">
        <v>168</v>
      </c>
      <c r="BE220" s="185">
        <f t="shared" si="14"/>
        <v>0</v>
      </c>
      <c r="BF220" s="185">
        <f t="shared" si="15"/>
        <v>0</v>
      </c>
      <c r="BG220" s="185">
        <f t="shared" si="16"/>
        <v>0</v>
      </c>
      <c r="BH220" s="185">
        <f t="shared" si="17"/>
        <v>0</v>
      </c>
      <c r="BI220" s="185">
        <f t="shared" si="18"/>
        <v>0</v>
      </c>
      <c r="BJ220" s="14" t="s">
        <v>84</v>
      </c>
      <c r="BK220" s="185">
        <f t="shared" si="19"/>
        <v>0</v>
      </c>
      <c r="BL220" s="14" t="s">
        <v>84</v>
      </c>
      <c r="BM220" s="184" t="s">
        <v>2456</v>
      </c>
    </row>
    <row r="221" spans="1:65" s="2" customFormat="1" ht="37.9" customHeight="1">
      <c r="A221" s="31"/>
      <c r="B221" s="32"/>
      <c r="C221" s="172" t="s">
        <v>609</v>
      </c>
      <c r="D221" s="172" t="s">
        <v>163</v>
      </c>
      <c r="E221" s="173" t="s">
        <v>2457</v>
      </c>
      <c r="F221" s="174" t="s">
        <v>2458</v>
      </c>
      <c r="G221" s="175" t="s">
        <v>166</v>
      </c>
      <c r="H221" s="176">
        <v>4</v>
      </c>
      <c r="I221" s="177"/>
      <c r="J221" s="178">
        <f t="shared" si="10"/>
        <v>0</v>
      </c>
      <c r="K221" s="174" t="s">
        <v>1</v>
      </c>
      <c r="L221" s="179"/>
      <c r="M221" s="180" t="s">
        <v>1</v>
      </c>
      <c r="N221" s="181" t="s">
        <v>42</v>
      </c>
      <c r="O221" s="68"/>
      <c r="P221" s="182">
        <f t="shared" si="11"/>
        <v>0</v>
      </c>
      <c r="Q221" s="182">
        <v>0</v>
      </c>
      <c r="R221" s="182">
        <f t="shared" si="12"/>
        <v>0</v>
      </c>
      <c r="S221" s="182">
        <v>0</v>
      </c>
      <c r="T221" s="183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86</v>
      </c>
      <c r="AT221" s="184" t="s">
        <v>163</v>
      </c>
      <c r="AU221" s="184" t="s">
        <v>84</v>
      </c>
      <c r="AY221" s="14" t="s">
        <v>168</v>
      </c>
      <c r="BE221" s="185">
        <f t="shared" si="14"/>
        <v>0</v>
      </c>
      <c r="BF221" s="185">
        <f t="shared" si="15"/>
        <v>0</v>
      </c>
      <c r="BG221" s="185">
        <f t="shared" si="16"/>
        <v>0</v>
      </c>
      <c r="BH221" s="185">
        <f t="shared" si="17"/>
        <v>0</v>
      </c>
      <c r="BI221" s="185">
        <f t="shared" si="18"/>
        <v>0</v>
      </c>
      <c r="BJ221" s="14" t="s">
        <v>84</v>
      </c>
      <c r="BK221" s="185">
        <f t="shared" si="19"/>
        <v>0</v>
      </c>
      <c r="BL221" s="14" t="s">
        <v>84</v>
      </c>
      <c r="BM221" s="184" t="s">
        <v>2459</v>
      </c>
    </row>
    <row r="222" spans="1:65" s="2" customFormat="1" ht="37.9" customHeight="1">
      <c r="A222" s="31"/>
      <c r="B222" s="32"/>
      <c r="C222" s="172" t="s">
        <v>613</v>
      </c>
      <c r="D222" s="172" t="s">
        <v>163</v>
      </c>
      <c r="E222" s="173" t="s">
        <v>2460</v>
      </c>
      <c r="F222" s="174" t="s">
        <v>2461</v>
      </c>
      <c r="G222" s="175" t="s">
        <v>166</v>
      </c>
      <c r="H222" s="176">
        <v>4</v>
      </c>
      <c r="I222" s="177"/>
      <c r="J222" s="178">
        <f t="shared" si="10"/>
        <v>0</v>
      </c>
      <c r="K222" s="174" t="s">
        <v>1</v>
      </c>
      <c r="L222" s="179"/>
      <c r="M222" s="180" t="s">
        <v>1</v>
      </c>
      <c r="N222" s="181" t="s">
        <v>42</v>
      </c>
      <c r="O222" s="68"/>
      <c r="P222" s="182">
        <f t="shared" si="11"/>
        <v>0</v>
      </c>
      <c r="Q222" s="182">
        <v>0</v>
      </c>
      <c r="R222" s="182">
        <f t="shared" si="12"/>
        <v>0</v>
      </c>
      <c r="S222" s="182">
        <v>0</v>
      </c>
      <c r="T222" s="183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86</v>
      </c>
      <c r="AT222" s="184" t="s">
        <v>163</v>
      </c>
      <c r="AU222" s="184" t="s">
        <v>84</v>
      </c>
      <c r="AY222" s="14" t="s">
        <v>168</v>
      </c>
      <c r="BE222" s="185">
        <f t="shared" si="14"/>
        <v>0</v>
      </c>
      <c r="BF222" s="185">
        <f t="shared" si="15"/>
        <v>0</v>
      </c>
      <c r="BG222" s="185">
        <f t="shared" si="16"/>
        <v>0</v>
      </c>
      <c r="BH222" s="185">
        <f t="shared" si="17"/>
        <v>0</v>
      </c>
      <c r="BI222" s="185">
        <f t="shared" si="18"/>
        <v>0</v>
      </c>
      <c r="BJ222" s="14" t="s">
        <v>84</v>
      </c>
      <c r="BK222" s="185">
        <f t="shared" si="19"/>
        <v>0</v>
      </c>
      <c r="BL222" s="14" t="s">
        <v>84</v>
      </c>
      <c r="BM222" s="184" t="s">
        <v>2462</v>
      </c>
    </row>
    <row r="223" spans="1:65" s="2" customFormat="1" ht="37.9" customHeight="1">
      <c r="A223" s="31"/>
      <c r="B223" s="32"/>
      <c r="C223" s="172" t="s">
        <v>617</v>
      </c>
      <c r="D223" s="172" t="s">
        <v>163</v>
      </c>
      <c r="E223" s="173" t="s">
        <v>2463</v>
      </c>
      <c r="F223" s="174" t="s">
        <v>2464</v>
      </c>
      <c r="G223" s="175" t="s">
        <v>166</v>
      </c>
      <c r="H223" s="176">
        <v>4</v>
      </c>
      <c r="I223" s="177"/>
      <c r="J223" s="178">
        <f t="shared" si="10"/>
        <v>0</v>
      </c>
      <c r="K223" s="174" t="s">
        <v>1</v>
      </c>
      <c r="L223" s="179"/>
      <c r="M223" s="180" t="s">
        <v>1</v>
      </c>
      <c r="N223" s="181" t="s">
        <v>42</v>
      </c>
      <c r="O223" s="68"/>
      <c r="P223" s="182">
        <f t="shared" si="11"/>
        <v>0</v>
      </c>
      <c r="Q223" s="182">
        <v>0</v>
      </c>
      <c r="R223" s="182">
        <f t="shared" si="12"/>
        <v>0</v>
      </c>
      <c r="S223" s="182">
        <v>0</v>
      </c>
      <c r="T223" s="183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86</v>
      </c>
      <c r="AT223" s="184" t="s">
        <v>163</v>
      </c>
      <c r="AU223" s="184" t="s">
        <v>84</v>
      </c>
      <c r="AY223" s="14" t="s">
        <v>168</v>
      </c>
      <c r="BE223" s="185">
        <f t="shared" si="14"/>
        <v>0</v>
      </c>
      <c r="BF223" s="185">
        <f t="shared" si="15"/>
        <v>0</v>
      </c>
      <c r="BG223" s="185">
        <f t="shared" si="16"/>
        <v>0</v>
      </c>
      <c r="BH223" s="185">
        <f t="shared" si="17"/>
        <v>0</v>
      </c>
      <c r="BI223" s="185">
        <f t="shared" si="18"/>
        <v>0</v>
      </c>
      <c r="BJ223" s="14" t="s">
        <v>84</v>
      </c>
      <c r="BK223" s="185">
        <f t="shared" si="19"/>
        <v>0</v>
      </c>
      <c r="BL223" s="14" t="s">
        <v>84</v>
      </c>
      <c r="BM223" s="184" t="s">
        <v>2465</v>
      </c>
    </row>
    <row r="224" spans="1:65" s="2" customFormat="1" ht="37.9" customHeight="1">
      <c r="A224" s="31"/>
      <c r="B224" s="32"/>
      <c r="C224" s="172" t="s">
        <v>621</v>
      </c>
      <c r="D224" s="172" t="s">
        <v>163</v>
      </c>
      <c r="E224" s="173" t="s">
        <v>2466</v>
      </c>
      <c r="F224" s="174" t="s">
        <v>2467</v>
      </c>
      <c r="G224" s="175" t="s">
        <v>166</v>
      </c>
      <c r="H224" s="176">
        <v>8</v>
      </c>
      <c r="I224" s="177"/>
      <c r="J224" s="178">
        <f t="shared" si="10"/>
        <v>0</v>
      </c>
      <c r="K224" s="174" t="s">
        <v>1</v>
      </c>
      <c r="L224" s="179"/>
      <c r="M224" s="180" t="s">
        <v>1</v>
      </c>
      <c r="N224" s="181" t="s">
        <v>42</v>
      </c>
      <c r="O224" s="68"/>
      <c r="P224" s="182">
        <f t="shared" si="11"/>
        <v>0</v>
      </c>
      <c r="Q224" s="182">
        <v>0</v>
      </c>
      <c r="R224" s="182">
        <f t="shared" si="12"/>
        <v>0</v>
      </c>
      <c r="S224" s="182">
        <v>0</v>
      </c>
      <c r="T224" s="183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4" t="s">
        <v>86</v>
      </c>
      <c r="AT224" s="184" t="s">
        <v>163</v>
      </c>
      <c r="AU224" s="184" t="s">
        <v>84</v>
      </c>
      <c r="AY224" s="14" t="s">
        <v>168</v>
      </c>
      <c r="BE224" s="185">
        <f t="shared" si="14"/>
        <v>0</v>
      </c>
      <c r="BF224" s="185">
        <f t="shared" si="15"/>
        <v>0</v>
      </c>
      <c r="BG224" s="185">
        <f t="shared" si="16"/>
        <v>0</v>
      </c>
      <c r="BH224" s="185">
        <f t="shared" si="17"/>
        <v>0</v>
      </c>
      <c r="BI224" s="185">
        <f t="shared" si="18"/>
        <v>0</v>
      </c>
      <c r="BJ224" s="14" t="s">
        <v>84</v>
      </c>
      <c r="BK224" s="185">
        <f t="shared" si="19"/>
        <v>0</v>
      </c>
      <c r="BL224" s="14" t="s">
        <v>84</v>
      </c>
      <c r="BM224" s="184" t="s">
        <v>2468</v>
      </c>
    </row>
    <row r="225" spans="1:65" s="2" customFormat="1" ht="37.9" customHeight="1">
      <c r="A225" s="31"/>
      <c r="B225" s="32"/>
      <c r="C225" s="172" t="s">
        <v>625</v>
      </c>
      <c r="D225" s="172" t="s">
        <v>163</v>
      </c>
      <c r="E225" s="173" t="s">
        <v>2469</v>
      </c>
      <c r="F225" s="174" t="s">
        <v>2470</v>
      </c>
      <c r="G225" s="175" t="s">
        <v>166</v>
      </c>
      <c r="H225" s="176">
        <v>1</v>
      </c>
      <c r="I225" s="177"/>
      <c r="J225" s="178">
        <f t="shared" si="10"/>
        <v>0</v>
      </c>
      <c r="K225" s="174" t="s">
        <v>1</v>
      </c>
      <c r="L225" s="179"/>
      <c r="M225" s="180" t="s">
        <v>1</v>
      </c>
      <c r="N225" s="181" t="s">
        <v>42</v>
      </c>
      <c r="O225" s="68"/>
      <c r="P225" s="182">
        <f t="shared" si="11"/>
        <v>0</v>
      </c>
      <c r="Q225" s="182">
        <v>0</v>
      </c>
      <c r="R225" s="182">
        <f t="shared" si="12"/>
        <v>0</v>
      </c>
      <c r="S225" s="182">
        <v>0</v>
      </c>
      <c r="T225" s="183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86</v>
      </c>
      <c r="AT225" s="184" t="s">
        <v>163</v>
      </c>
      <c r="AU225" s="184" t="s">
        <v>84</v>
      </c>
      <c r="AY225" s="14" t="s">
        <v>168</v>
      </c>
      <c r="BE225" s="185">
        <f t="shared" si="14"/>
        <v>0</v>
      </c>
      <c r="BF225" s="185">
        <f t="shared" si="15"/>
        <v>0</v>
      </c>
      <c r="BG225" s="185">
        <f t="shared" si="16"/>
        <v>0</v>
      </c>
      <c r="BH225" s="185">
        <f t="shared" si="17"/>
        <v>0</v>
      </c>
      <c r="BI225" s="185">
        <f t="shared" si="18"/>
        <v>0</v>
      </c>
      <c r="BJ225" s="14" t="s">
        <v>84</v>
      </c>
      <c r="BK225" s="185">
        <f t="shared" si="19"/>
        <v>0</v>
      </c>
      <c r="BL225" s="14" t="s">
        <v>84</v>
      </c>
      <c r="BM225" s="184" t="s">
        <v>2471</v>
      </c>
    </row>
    <row r="226" spans="1:65" s="2" customFormat="1" ht="37.9" customHeight="1">
      <c r="A226" s="31"/>
      <c r="B226" s="32"/>
      <c r="C226" s="172" t="s">
        <v>213</v>
      </c>
      <c r="D226" s="172" t="s">
        <v>163</v>
      </c>
      <c r="E226" s="173" t="s">
        <v>2472</v>
      </c>
      <c r="F226" s="174" t="s">
        <v>2473</v>
      </c>
      <c r="G226" s="175" t="s">
        <v>166</v>
      </c>
      <c r="H226" s="176">
        <v>3</v>
      </c>
      <c r="I226" s="177"/>
      <c r="J226" s="178">
        <f t="shared" si="10"/>
        <v>0</v>
      </c>
      <c r="K226" s="174" t="s">
        <v>1</v>
      </c>
      <c r="L226" s="179"/>
      <c r="M226" s="180" t="s">
        <v>1</v>
      </c>
      <c r="N226" s="181" t="s">
        <v>42</v>
      </c>
      <c r="O226" s="68"/>
      <c r="P226" s="182">
        <f t="shared" si="11"/>
        <v>0</v>
      </c>
      <c r="Q226" s="182">
        <v>0</v>
      </c>
      <c r="R226" s="182">
        <f t="shared" si="12"/>
        <v>0</v>
      </c>
      <c r="S226" s="182">
        <v>0</v>
      </c>
      <c r="T226" s="183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86</v>
      </c>
      <c r="AT226" s="184" t="s">
        <v>163</v>
      </c>
      <c r="AU226" s="184" t="s">
        <v>84</v>
      </c>
      <c r="AY226" s="14" t="s">
        <v>168</v>
      </c>
      <c r="BE226" s="185">
        <f t="shared" si="14"/>
        <v>0</v>
      </c>
      <c r="BF226" s="185">
        <f t="shared" si="15"/>
        <v>0</v>
      </c>
      <c r="BG226" s="185">
        <f t="shared" si="16"/>
        <v>0</v>
      </c>
      <c r="BH226" s="185">
        <f t="shared" si="17"/>
        <v>0</v>
      </c>
      <c r="BI226" s="185">
        <f t="shared" si="18"/>
        <v>0</v>
      </c>
      <c r="BJ226" s="14" t="s">
        <v>84</v>
      </c>
      <c r="BK226" s="185">
        <f t="shared" si="19"/>
        <v>0</v>
      </c>
      <c r="BL226" s="14" t="s">
        <v>84</v>
      </c>
      <c r="BM226" s="184" t="s">
        <v>2474</v>
      </c>
    </row>
    <row r="227" spans="1:65" s="2" customFormat="1" ht="37.9" customHeight="1">
      <c r="A227" s="31"/>
      <c r="B227" s="32"/>
      <c r="C227" s="172" t="s">
        <v>632</v>
      </c>
      <c r="D227" s="172" t="s">
        <v>163</v>
      </c>
      <c r="E227" s="173" t="s">
        <v>2475</v>
      </c>
      <c r="F227" s="174" t="s">
        <v>2476</v>
      </c>
      <c r="G227" s="175" t="s">
        <v>166</v>
      </c>
      <c r="H227" s="176">
        <v>4</v>
      </c>
      <c r="I227" s="177"/>
      <c r="J227" s="178">
        <f t="shared" si="10"/>
        <v>0</v>
      </c>
      <c r="K227" s="174" t="s">
        <v>1</v>
      </c>
      <c r="L227" s="179"/>
      <c r="M227" s="180" t="s">
        <v>1</v>
      </c>
      <c r="N227" s="181" t="s">
        <v>42</v>
      </c>
      <c r="O227" s="68"/>
      <c r="P227" s="182">
        <f t="shared" si="11"/>
        <v>0</v>
      </c>
      <c r="Q227" s="182">
        <v>0</v>
      </c>
      <c r="R227" s="182">
        <f t="shared" si="12"/>
        <v>0</v>
      </c>
      <c r="S227" s="182">
        <v>0</v>
      </c>
      <c r="T227" s="183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86</v>
      </c>
      <c r="AT227" s="184" t="s">
        <v>163</v>
      </c>
      <c r="AU227" s="184" t="s">
        <v>84</v>
      </c>
      <c r="AY227" s="14" t="s">
        <v>168</v>
      </c>
      <c r="BE227" s="185">
        <f t="shared" si="14"/>
        <v>0</v>
      </c>
      <c r="BF227" s="185">
        <f t="shared" si="15"/>
        <v>0</v>
      </c>
      <c r="BG227" s="185">
        <f t="shared" si="16"/>
        <v>0</v>
      </c>
      <c r="BH227" s="185">
        <f t="shared" si="17"/>
        <v>0</v>
      </c>
      <c r="BI227" s="185">
        <f t="shared" si="18"/>
        <v>0</v>
      </c>
      <c r="BJ227" s="14" t="s">
        <v>84</v>
      </c>
      <c r="BK227" s="185">
        <f t="shared" si="19"/>
        <v>0</v>
      </c>
      <c r="BL227" s="14" t="s">
        <v>84</v>
      </c>
      <c r="BM227" s="184" t="s">
        <v>2477</v>
      </c>
    </row>
    <row r="228" spans="1:65" s="2" customFormat="1" ht="37.9" customHeight="1">
      <c r="A228" s="31"/>
      <c r="B228" s="32"/>
      <c r="C228" s="172" t="s">
        <v>636</v>
      </c>
      <c r="D228" s="172" t="s">
        <v>163</v>
      </c>
      <c r="E228" s="173" t="s">
        <v>2478</v>
      </c>
      <c r="F228" s="174" t="s">
        <v>2479</v>
      </c>
      <c r="G228" s="175" t="s">
        <v>166</v>
      </c>
      <c r="H228" s="176">
        <v>1</v>
      </c>
      <c r="I228" s="177"/>
      <c r="J228" s="178">
        <f t="shared" si="10"/>
        <v>0</v>
      </c>
      <c r="K228" s="174" t="s">
        <v>1</v>
      </c>
      <c r="L228" s="179"/>
      <c r="M228" s="180" t="s">
        <v>1</v>
      </c>
      <c r="N228" s="181" t="s">
        <v>42</v>
      </c>
      <c r="O228" s="68"/>
      <c r="P228" s="182">
        <f t="shared" si="11"/>
        <v>0</v>
      </c>
      <c r="Q228" s="182">
        <v>0</v>
      </c>
      <c r="R228" s="182">
        <f t="shared" si="12"/>
        <v>0</v>
      </c>
      <c r="S228" s="182">
        <v>0</v>
      </c>
      <c r="T228" s="183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86</v>
      </c>
      <c r="AT228" s="184" t="s">
        <v>163</v>
      </c>
      <c r="AU228" s="184" t="s">
        <v>84</v>
      </c>
      <c r="AY228" s="14" t="s">
        <v>168</v>
      </c>
      <c r="BE228" s="185">
        <f t="shared" si="14"/>
        <v>0</v>
      </c>
      <c r="BF228" s="185">
        <f t="shared" si="15"/>
        <v>0</v>
      </c>
      <c r="BG228" s="185">
        <f t="shared" si="16"/>
        <v>0</v>
      </c>
      <c r="BH228" s="185">
        <f t="shared" si="17"/>
        <v>0</v>
      </c>
      <c r="BI228" s="185">
        <f t="shared" si="18"/>
        <v>0</v>
      </c>
      <c r="BJ228" s="14" t="s">
        <v>84</v>
      </c>
      <c r="BK228" s="185">
        <f t="shared" si="19"/>
        <v>0</v>
      </c>
      <c r="BL228" s="14" t="s">
        <v>84</v>
      </c>
      <c r="BM228" s="184" t="s">
        <v>2480</v>
      </c>
    </row>
    <row r="229" spans="1:65" s="2" customFormat="1" ht="37.9" customHeight="1">
      <c r="A229" s="31"/>
      <c r="B229" s="32"/>
      <c r="C229" s="172" t="s">
        <v>640</v>
      </c>
      <c r="D229" s="172" t="s">
        <v>163</v>
      </c>
      <c r="E229" s="173" t="s">
        <v>2481</v>
      </c>
      <c r="F229" s="174" t="s">
        <v>2482</v>
      </c>
      <c r="G229" s="175" t="s">
        <v>166</v>
      </c>
      <c r="H229" s="176">
        <v>3</v>
      </c>
      <c r="I229" s="177"/>
      <c r="J229" s="178">
        <f t="shared" si="10"/>
        <v>0</v>
      </c>
      <c r="K229" s="174" t="s">
        <v>1</v>
      </c>
      <c r="L229" s="179"/>
      <c r="M229" s="180" t="s">
        <v>1</v>
      </c>
      <c r="N229" s="181" t="s">
        <v>42</v>
      </c>
      <c r="O229" s="68"/>
      <c r="P229" s="182">
        <f t="shared" si="11"/>
        <v>0</v>
      </c>
      <c r="Q229" s="182">
        <v>0</v>
      </c>
      <c r="R229" s="182">
        <f t="shared" si="12"/>
        <v>0</v>
      </c>
      <c r="S229" s="182">
        <v>0</v>
      </c>
      <c r="T229" s="183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86</v>
      </c>
      <c r="AT229" s="184" t="s">
        <v>163</v>
      </c>
      <c r="AU229" s="184" t="s">
        <v>84</v>
      </c>
      <c r="AY229" s="14" t="s">
        <v>168</v>
      </c>
      <c r="BE229" s="185">
        <f t="shared" si="14"/>
        <v>0</v>
      </c>
      <c r="BF229" s="185">
        <f t="shared" si="15"/>
        <v>0</v>
      </c>
      <c r="BG229" s="185">
        <f t="shared" si="16"/>
        <v>0</v>
      </c>
      <c r="BH229" s="185">
        <f t="shared" si="17"/>
        <v>0</v>
      </c>
      <c r="BI229" s="185">
        <f t="shared" si="18"/>
        <v>0</v>
      </c>
      <c r="BJ229" s="14" t="s">
        <v>84</v>
      </c>
      <c r="BK229" s="185">
        <f t="shared" si="19"/>
        <v>0</v>
      </c>
      <c r="BL229" s="14" t="s">
        <v>84</v>
      </c>
      <c r="BM229" s="184" t="s">
        <v>2483</v>
      </c>
    </row>
    <row r="230" spans="1:65" s="2" customFormat="1" ht="24.2" customHeight="1">
      <c r="A230" s="31"/>
      <c r="B230" s="32"/>
      <c r="C230" s="172" t="s">
        <v>644</v>
      </c>
      <c r="D230" s="172" t="s">
        <v>163</v>
      </c>
      <c r="E230" s="173" t="s">
        <v>2484</v>
      </c>
      <c r="F230" s="174" t="s">
        <v>2485</v>
      </c>
      <c r="G230" s="175" t="s">
        <v>166</v>
      </c>
      <c r="H230" s="176">
        <v>4</v>
      </c>
      <c r="I230" s="177"/>
      <c r="J230" s="178">
        <f t="shared" si="10"/>
        <v>0</v>
      </c>
      <c r="K230" s="174" t="s">
        <v>1</v>
      </c>
      <c r="L230" s="179"/>
      <c r="M230" s="180" t="s">
        <v>1</v>
      </c>
      <c r="N230" s="181" t="s">
        <v>42</v>
      </c>
      <c r="O230" s="68"/>
      <c r="P230" s="182">
        <f t="shared" si="11"/>
        <v>0</v>
      </c>
      <c r="Q230" s="182">
        <v>0</v>
      </c>
      <c r="R230" s="182">
        <f t="shared" si="12"/>
        <v>0</v>
      </c>
      <c r="S230" s="182">
        <v>0</v>
      </c>
      <c r="T230" s="183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86</v>
      </c>
      <c r="AT230" s="184" t="s">
        <v>163</v>
      </c>
      <c r="AU230" s="184" t="s">
        <v>84</v>
      </c>
      <c r="AY230" s="14" t="s">
        <v>168</v>
      </c>
      <c r="BE230" s="185">
        <f t="shared" si="14"/>
        <v>0</v>
      </c>
      <c r="BF230" s="185">
        <f t="shared" si="15"/>
        <v>0</v>
      </c>
      <c r="BG230" s="185">
        <f t="shared" si="16"/>
        <v>0</v>
      </c>
      <c r="BH230" s="185">
        <f t="shared" si="17"/>
        <v>0</v>
      </c>
      <c r="BI230" s="185">
        <f t="shared" si="18"/>
        <v>0</v>
      </c>
      <c r="BJ230" s="14" t="s">
        <v>84</v>
      </c>
      <c r="BK230" s="185">
        <f t="shared" si="19"/>
        <v>0</v>
      </c>
      <c r="BL230" s="14" t="s">
        <v>84</v>
      </c>
      <c r="BM230" s="184" t="s">
        <v>2486</v>
      </c>
    </row>
    <row r="231" spans="1:65" s="2" customFormat="1" ht="24.2" customHeight="1">
      <c r="A231" s="31"/>
      <c r="B231" s="32"/>
      <c r="C231" s="172" t="s">
        <v>648</v>
      </c>
      <c r="D231" s="172" t="s">
        <v>163</v>
      </c>
      <c r="E231" s="173" t="s">
        <v>2487</v>
      </c>
      <c r="F231" s="174" t="s">
        <v>2488</v>
      </c>
      <c r="G231" s="175" t="s">
        <v>166</v>
      </c>
      <c r="H231" s="176">
        <v>4</v>
      </c>
      <c r="I231" s="177"/>
      <c r="J231" s="178">
        <f t="shared" si="10"/>
        <v>0</v>
      </c>
      <c r="K231" s="174" t="s">
        <v>1</v>
      </c>
      <c r="L231" s="179"/>
      <c r="M231" s="180" t="s">
        <v>1</v>
      </c>
      <c r="N231" s="181" t="s">
        <v>42</v>
      </c>
      <c r="O231" s="68"/>
      <c r="P231" s="182">
        <f t="shared" si="11"/>
        <v>0</v>
      </c>
      <c r="Q231" s="182">
        <v>0</v>
      </c>
      <c r="R231" s="182">
        <f t="shared" si="12"/>
        <v>0</v>
      </c>
      <c r="S231" s="182">
        <v>0</v>
      </c>
      <c r="T231" s="183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86</v>
      </c>
      <c r="AT231" s="184" t="s">
        <v>163</v>
      </c>
      <c r="AU231" s="184" t="s">
        <v>84</v>
      </c>
      <c r="AY231" s="14" t="s">
        <v>168</v>
      </c>
      <c r="BE231" s="185">
        <f t="shared" si="14"/>
        <v>0</v>
      </c>
      <c r="BF231" s="185">
        <f t="shared" si="15"/>
        <v>0</v>
      </c>
      <c r="BG231" s="185">
        <f t="shared" si="16"/>
        <v>0</v>
      </c>
      <c r="BH231" s="185">
        <f t="shared" si="17"/>
        <v>0</v>
      </c>
      <c r="BI231" s="185">
        <f t="shared" si="18"/>
        <v>0</v>
      </c>
      <c r="BJ231" s="14" t="s">
        <v>84</v>
      </c>
      <c r="BK231" s="185">
        <f t="shared" si="19"/>
        <v>0</v>
      </c>
      <c r="BL231" s="14" t="s">
        <v>84</v>
      </c>
      <c r="BM231" s="184" t="s">
        <v>2489</v>
      </c>
    </row>
    <row r="232" spans="1:65" s="2" customFormat="1" ht="49.15" customHeight="1">
      <c r="A232" s="31"/>
      <c r="B232" s="32"/>
      <c r="C232" s="172" t="s">
        <v>652</v>
      </c>
      <c r="D232" s="172" t="s">
        <v>163</v>
      </c>
      <c r="E232" s="173" t="s">
        <v>2490</v>
      </c>
      <c r="F232" s="174" t="s">
        <v>2491</v>
      </c>
      <c r="G232" s="175" t="s">
        <v>166</v>
      </c>
      <c r="H232" s="176">
        <v>8</v>
      </c>
      <c r="I232" s="177"/>
      <c r="J232" s="178">
        <f t="shared" si="10"/>
        <v>0</v>
      </c>
      <c r="K232" s="174" t="s">
        <v>1</v>
      </c>
      <c r="L232" s="179"/>
      <c r="M232" s="180" t="s">
        <v>1</v>
      </c>
      <c r="N232" s="181" t="s">
        <v>42</v>
      </c>
      <c r="O232" s="68"/>
      <c r="P232" s="182">
        <f t="shared" si="11"/>
        <v>0</v>
      </c>
      <c r="Q232" s="182">
        <v>0</v>
      </c>
      <c r="R232" s="182">
        <f t="shared" si="12"/>
        <v>0</v>
      </c>
      <c r="S232" s="182">
        <v>0</v>
      </c>
      <c r="T232" s="183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86</v>
      </c>
      <c r="AT232" s="184" t="s">
        <v>163</v>
      </c>
      <c r="AU232" s="184" t="s">
        <v>84</v>
      </c>
      <c r="AY232" s="14" t="s">
        <v>168</v>
      </c>
      <c r="BE232" s="185">
        <f t="shared" si="14"/>
        <v>0</v>
      </c>
      <c r="BF232" s="185">
        <f t="shared" si="15"/>
        <v>0</v>
      </c>
      <c r="BG232" s="185">
        <f t="shared" si="16"/>
        <v>0</v>
      </c>
      <c r="BH232" s="185">
        <f t="shared" si="17"/>
        <v>0</v>
      </c>
      <c r="BI232" s="185">
        <f t="shared" si="18"/>
        <v>0</v>
      </c>
      <c r="BJ232" s="14" t="s">
        <v>84</v>
      </c>
      <c r="BK232" s="185">
        <f t="shared" si="19"/>
        <v>0</v>
      </c>
      <c r="BL232" s="14" t="s">
        <v>84</v>
      </c>
      <c r="BM232" s="184" t="s">
        <v>2492</v>
      </c>
    </row>
    <row r="233" spans="1:65" s="2" customFormat="1" ht="37.9" customHeight="1">
      <c r="A233" s="31"/>
      <c r="B233" s="32"/>
      <c r="C233" s="172" t="s">
        <v>656</v>
      </c>
      <c r="D233" s="172" t="s">
        <v>163</v>
      </c>
      <c r="E233" s="173" t="s">
        <v>2493</v>
      </c>
      <c r="F233" s="174" t="s">
        <v>2494</v>
      </c>
      <c r="G233" s="175" t="s">
        <v>166</v>
      </c>
      <c r="H233" s="176">
        <v>1</v>
      </c>
      <c r="I233" s="177"/>
      <c r="J233" s="178">
        <f t="shared" si="10"/>
        <v>0</v>
      </c>
      <c r="K233" s="174" t="s">
        <v>1</v>
      </c>
      <c r="L233" s="179"/>
      <c r="M233" s="180" t="s">
        <v>1</v>
      </c>
      <c r="N233" s="181" t="s">
        <v>42</v>
      </c>
      <c r="O233" s="68"/>
      <c r="P233" s="182">
        <f t="shared" si="11"/>
        <v>0</v>
      </c>
      <c r="Q233" s="182">
        <v>0</v>
      </c>
      <c r="R233" s="182">
        <f t="shared" si="12"/>
        <v>0</v>
      </c>
      <c r="S233" s="182">
        <v>0</v>
      </c>
      <c r="T233" s="183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86</v>
      </c>
      <c r="AT233" s="184" t="s">
        <v>163</v>
      </c>
      <c r="AU233" s="184" t="s">
        <v>84</v>
      </c>
      <c r="AY233" s="14" t="s">
        <v>168</v>
      </c>
      <c r="BE233" s="185">
        <f t="shared" si="14"/>
        <v>0</v>
      </c>
      <c r="BF233" s="185">
        <f t="shared" si="15"/>
        <v>0</v>
      </c>
      <c r="BG233" s="185">
        <f t="shared" si="16"/>
        <v>0</v>
      </c>
      <c r="BH233" s="185">
        <f t="shared" si="17"/>
        <v>0</v>
      </c>
      <c r="BI233" s="185">
        <f t="shared" si="18"/>
        <v>0</v>
      </c>
      <c r="BJ233" s="14" t="s">
        <v>84</v>
      </c>
      <c r="BK233" s="185">
        <f t="shared" si="19"/>
        <v>0</v>
      </c>
      <c r="BL233" s="14" t="s">
        <v>84</v>
      </c>
      <c r="BM233" s="184" t="s">
        <v>2495</v>
      </c>
    </row>
    <row r="234" spans="1:65" s="2" customFormat="1" ht="37.9" customHeight="1">
      <c r="A234" s="31"/>
      <c r="B234" s="32"/>
      <c r="C234" s="172" t="s">
        <v>688</v>
      </c>
      <c r="D234" s="172" t="s">
        <v>163</v>
      </c>
      <c r="E234" s="173" t="s">
        <v>2496</v>
      </c>
      <c r="F234" s="174" t="s">
        <v>2497</v>
      </c>
      <c r="G234" s="175" t="s">
        <v>166</v>
      </c>
      <c r="H234" s="176">
        <v>3</v>
      </c>
      <c r="I234" s="177"/>
      <c r="J234" s="178">
        <f t="shared" si="10"/>
        <v>0</v>
      </c>
      <c r="K234" s="174" t="s">
        <v>1</v>
      </c>
      <c r="L234" s="179"/>
      <c r="M234" s="180" t="s">
        <v>1</v>
      </c>
      <c r="N234" s="181" t="s">
        <v>42</v>
      </c>
      <c r="O234" s="68"/>
      <c r="P234" s="182">
        <f t="shared" si="11"/>
        <v>0</v>
      </c>
      <c r="Q234" s="182">
        <v>0</v>
      </c>
      <c r="R234" s="182">
        <f t="shared" si="12"/>
        <v>0</v>
      </c>
      <c r="S234" s="182">
        <v>0</v>
      </c>
      <c r="T234" s="183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4" t="s">
        <v>213</v>
      </c>
      <c r="AT234" s="184" t="s">
        <v>163</v>
      </c>
      <c r="AU234" s="184" t="s">
        <v>84</v>
      </c>
      <c r="AY234" s="14" t="s">
        <v>168</v>
      </c>
      <c r="BE234" s="185">
        <f t="shared" si="14"/>
        <v>0</v>
      </c>
      <c r="BF234" s="185">
        <f t="shared" si="15"/>
        <v>0</v>
      </c>
      <c r="BG234" s="185">
        <f t="shared" si="16"/>
        <v>0</v>
      </c>
      <c r="BH234" s="185">
        <f t="shared" si="17"/>
        <v>0</v>
      </c>
      <c r="BI234" s="185">
        <f t="shared" si="18"/>
        <v>0</v>
      </c>
      <c r="BJ234" s="14" t="s">
        <v>84</v>
      </c>
      <c r="BK234" s="185">
        <f t="shared" si="19"/>
        <v>0</v>
      </c>
      <c r="BL234" s="14" t="s">
        <v>213</v>
      </c>
      <c r="BM234" s="184" t="s">
        <v>2498</v>
      </c>
    </row>
    <row r="235" spans="1:65" s="2" customFormat="1" ht="37.9" customHeight="1">
      <c r="A235" s="31"/>
      <c r="B235" s="32"/>
      <c r="C235" s="172" t="s">
        <v>692</v>
      </c>
      <c r="D235" s="172" t="s">
        <v>163</v>
      </c>
      <c r="E235" s="173" t="s">
        <v>2499</v>
      </c>
      <c r="F235" s="174" t="s">
        <v>2500</v>
      </c>
      <c r="G235" s="175" t="s">
        <v>166</v>
      </c>
      <c r="H235" s="176">
        <v>4</v>
      </c>
      <c r="I235" s="177"/>
      <c r="J235" s="178">
        <f t="shared" si="10"/>
        <v>0</v>
      </c>
      <c r="K235" s="174" t="s">
        <v>1</v>
      </c>
      <c r="L235" s="179"/>
      <c r="M235" s="180" t="s">
        <v>1</v>
      </c>
      <c r="N235" s="181" t="s">
        <v>42</v>
      </c>
      <c r="O235" s="68"/>
      <c r="P235" s="182">
        <f t="shared" si="11"/>
        <v>0</v>
      </c>
      <c r="Q235" s="182">
        <v>0</v>
      </c>
      <c r="R235" s="182">
        <f t="shared" si="12"/>
        <v>0</v>
      </c>
      <c r="S235" s="182">
        <v>0</v>
      </c>
      <c r="T235" s="183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213</v>
      </c>
      <c r="AT235" s="184" t="s">
        <v>163</v>
      </c>
      <c r="AU235" s="184" t="s">
        <v>84</v>
      </c>
      <c r="AY235" s="14" t="s">
        <v>168</v>
      </c>
      <c r="BE235" s="185">
        <f t="shared" si="14"/>
        <v>0</v>
      </c>
      <c r="BF235" s="185">
        <f t="shared" si="15"/>
        <v>0</v>
      </c>
      <c r="BG235" s="185">
        <f t="shared" si="16"/>
        <v>0</v>
      </c>
      <c r="BH235" s="185">
        <f t="shared" si="17"/>
        <v>0</v>
      </c>
      <c r="BI235" s="185">
        <f t="shared" si="18"/>
        <v>0</v>
      </c>
      <c r="BJ235" s="14" t="s">
        <v>84</v>
      </c>
      <c r="BK235" s="185">
        <f t="shared" si="19"/>
        <v>0</v>
      </c>
      <c r="BL235" s="14" t="s">
        <v>213</v>
      </c>
      <c r="BM235" s="184" t="s">
        <v>2501</v>
      </c>
    </row>
    <row r="236" spans="1:65" s="2" customFormat="1" ht="37.9" customHeight="1">
      <c r="A236" s="31"/>
      <c r="B236" s="32"/>
      <c r="C236" s="172" t="s">
        <v>696</v>
      </c>
      <c r="D236" s="172" t="s">
        <v>163</v>
      </c>
      <c r="E236" s="173" t="s">
        <v>2502</v>
      </c>
      <c r="F236" s="174" t="s">
        <v>2503</v>
      </c>
      <c r="G236" s="175" t="s">
        <v>166</v>
      </c>
      <c r="H236" s="176">
        <v>1</v>
      </c>
      <c r="I236" s="177"/>
      <c r="J236" s="178">
        <f t="shared" si="10"/>
        <v>0</v>
      </c>
      <c r="K236" s="174" t="s">
        <v>1</v>
      </c>
      <c r="L236" s="179"/>
      <c r="M236" s="180" t="s">
        <v>1</v>
      </c>
      <c r="N236" s="181" t="s">
        <v>42</v>
      </c>
      <c r="O236" s="68"/>
      <c r="P236" s="182">
        <f t="shared" si="11"/>
        <v>0</v>
      </c>
      <c r="Q236" s="182">
        <v>0</v>
      </c>
      <c r="R236" s="182">
        <f t="shared" si="12"/>
        <v>0</v>
      </c>
      <c r="S236" s="182">
        <v>0</v>
      </c>
      <c r="T236" s="183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213</v>
      </c>
      <c r="AT236" s="184" t="s">
        <v>163</v>
      </c>
      <c r="AU236" s="184" t="s">
        <v>84</v>
      </c>
      <c r="AY236" s="14" t="s">
        <v>168</v>
      </c>
      <c r="BE236" s="185">
        <f t="shared" si="14"/>
        <v>0</v>
      </c>
      <c r="BF236" s="185">
        <f t="shared" si="15"/>
        <v>0</v>
      </c>
      <c r="BG236" s="185">
        <f t="shared" si="16"/>
        <v>0</v>
      </c>
      <c r="BH236" s="185">
        <f t="shared" si="17"/>
        <v>0</v>
      </c>
      <c r="BI236" s="185">
        <f t="shared" si="18"/>
        <v>0</v>
      </c>
      <c r="BJ236" s="14" t="s">
        <v>84</v>
      </c>
      <c r="BK236" s="185">
        <f t="shared" si="19"/>
        <v>0</v>
      </c>
      <c r="BL236" s="14" t="s">
        <v>213</v>
      </c>
      <c r="BM236" s="184" t="s">
        <v>2504</v>
      </c>
    </row>
    <row r="237" spans="1:65" s="2" customFormat="1" ht="37.9" customHeight="1">
      <c r="A237" s="31"/>
      <c r="B237" s="32"/>
      <c r="C237" s="172" t="s">
        <v>700</v>
      </c>
      <c r="D237" s="172" t="s">
        <v>163</v>
      </c>
      <c r="E237" s="173" t="s">
        <v>2505</v>
      </c>
      <c r="F237" s="174" t="s">
        <v>2506</v>
      </c>
      <c r="G237" s="175" t="s">
        <v>166</v>
      </c>
      <c r="H237" s="176">
        <v>5</v>
      </c>
      <c r="I237" s="177"/>
      <c r="J237" s="178">
        <f t="shared" si="10"/>
        <v>0</v>
      </c>
      <c r="K237" s="174" t="s">
        <v>1</v>
      </c>
      <c r="L237" s="179"/>
      <c r="M237" s="180" t="s">
        <v>1</v>
      </c>
      <c r="N237" s="181" t="s">
        <v>42</v>
      </c>
      <c r="O237" s="68"/>
      <c r="P237" s="182">
        <f t="shared" si="11"/>
        <v>0</v>
      </c>
      <c r="Q237" s="182">
        <v>0</v>
      </c>
      <c r="R237" s="182">
        <f t="shared" si="12"/>
        <v>0</v>
      </c>
      <c r="S237" s="182">
        <v>0</v>
      </c>
      <c r="T237" s="183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4" t="s">
        <v>213</v>
      </c>
      <c r="AT237" s="184" t="s">
        <v>163</v>
      </c>
      <c r="AU237" s="184" t="s">
        <v>84</v>
      </c>
      <c r="AY237" s="14" t="s">
        <v>168</v>
      </c>
      <c r="BE237" s="185">
        <f t="shared" si="14"/>
        <v>0</v>
      </c>
      <c r="BF237" s="185">
        <f t="shared" si="15"/>
        <v>0</v>
      </c>
      <c r="BG237" s="185">
        <f t="shared" si="16"/>
        <v>0</v>
      </c>
      <c r="BH237" s="185">
        <f t="shared" si="17"/>
        <v>0</v>
      </c>
      <c r="BI237" s="185">
        <f t="shared" si="18"/>
        <v>0</v>
      </c>
      <c r="BJ237" s="14" t="s">
        <v>84</v>
      </c>
      <c r="BK237" s="185">
        <f t="shared" si="19"/>
        <v>0</v>
      </c>
      <c r="BL237" s="14" t="s">
        <v>213</v>
      </c>
      <c r="BM237" s="184" t="s">
        <v>2507</v>
      </c>
    </row>
    <row r="238" spans="1:65" s="2" customFormat="1" ht="37.9" customHeight="1">
      <c r="A238" s="31"/>
      <c r="B238" s="32"/>
      <c r="C238" s="172" t="s">
        <v>704</v>
      </c>
      <c r="D238" s="172" t="s">
        <v>163</v>
      </c>
      <c r="E238" s="173" t="s">
        <v>1922</v>
      </c>
      <c r="F238" s="174" t="s">
        <v>1923</v>
      </c>
      <c r="G238" s="175" t="s">
        <v>166</v>
      </c>
      <c r="H238" s="176">
        <v>8</v>
      </c>
      <c r="I238" s="177"/>
      <c r="J238" s="178">
        <f t="shared" si="10"/>
        <v>0</v>
      </c>
      <c r="K238" s="174" t="s">
        <v>1</v>
      </c>
      <c r="L238" s="179"/>
      <c r="M238" s="180" t="s">
        <v>1</v>
      </c>
      <c r="N238" s="181" t="s">
        <v>42</v>
      </c>
      <c r="O238" s="68"/>
      <c r="P238" s="182">
        <f t="shared" si="11"/>
        <v>0</v>
      </c>
      <c r="Q238" s="182">
        <v>0</v>
      </c>
      <c r="R238" s="182">
        <f t="shared" si="12"/>
        <v>0</v>
      </c>
      <c r="S238" s="182">
        <v>0</v>
      </c>
      <c r="T238" s="183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4" t="s">
        <v>213</v>
      </c>
      <c r="AT238" s="184" t="s">
        <v>163</v>
      </c>
      <c r="AU238" s="184" t="s">
        <v>84</v>
      </c>
      <c r="AY238" s="14" t="s">
        <v>168</v>
      </c>
      <c r="BE238" s="185">
        <f t="shared" si="14"/>
        <v>0</v>
      </c>
      <c r="BF238" s="185">
        <f t="shared" si="15"/>
        <v>0</v>
      </c>
      <c r="BG238" s="185">
        <f t="shared" si="16"/>
        <v>0</v>
      </c>
      <c r="BH238" s="185">
        <f t="shared" si="17"/>
        <v>0</v>
      </c>
      <c r="BI238" s="185">
        <f t="shared" si="18"/>
        <v>0</v>
      </c>
      <c r="BJ238" s="14" t="s">
        <v>84</v>
      </c>
      <c r="BK238" s="185">
        <f t="shared" si="19"/>
        <v>0</v>
      </c>
      <c r="BL238" s="14" t="s">
        <v>213</v>
      </c>
      <c r="BM238" s="184" t="s">
        <v>2508</v>
      </c>
    </row>
    <row r="239" spans="1:65" s="2" customFormat="1" ht="37.9" customHeight="1">
      <c r="A239" s="31"/>
      <c r="B239" s="32"/>
      <c r="C239" s="172" t="s">
        <v>708</v>
      </c>
      <c r="D239" s="172" t="s">
        <v>163</v>
      </c>
      <c r="E239" s="173" t="s">
        <v>2509</v>
      </c>
      <c r="F239" s="174" t="s">
        <v>2510</v>
      </c>
      <c r="G239" s="175" t="s">
        <v>166</v>
      </c>
      <c r="H239" s="176">
        <v>2</v>
      </c>
      <c r="I239" s="177"/>
      <c r="J239" s="178">
        <f t="shared" si="10"/>
        <v>0</v>
      </c>
      <c r="K239" s="174" t="s">
        <v>1</v>
      </c>
      <c r="L239" s="179"/>
      <c r="M239" s="180" t="s">
        <v>1</v>
      </c>
      <c r="N239" s="181" t="s">
        <v>42</v>
      </c>
      <c r="O239" s="68"/>
      <c r="P239" s="182">
        <f t="shared" si="11"/>
        <v>0</v>
      </c>
      <c r="Q239" s="182">
        <v>0</v>
      </c>
      <c r="R239" s="182">
        <f t="shared" si="12"/>
        <v>0</v>
      </c>
      <c r="S239" s="182">
        <v>0</v>
      </c>
      <c r="T239" s="183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4" t="s">
        <v>213</v>
      </c>
      <c r="AT239" s="184" t="s">
        <v>163</v>
      </c>
      <c r="AU239" s="184" t="s">
        <v>84</v>
      </c>
      <c r="AY239" s="14" t="s">
        <v>168</v>
      </c>
      <c r="BE239" s="185">
        <f t="shared" si="14"/>
        <v>0</v>
      </c>
      <c r="BF239" s="185">
        <f t="shared" si="15"/>
        <v>0</v>
      </c>
      <c r="BG239" s="185">
        <f t="shared" si="16"/>
        <v>0</v>
      </c>
      <c r="BH239" s="185">
        <f t="shared" si="17"/>
        <v>0</v>
      </c>
      <c r="BI239" s="185">
        <f t="shared" si="18"/>
        <v>0</v>
      </c>
      <c r="BJ239" s="14" t="s">
        <v>84</v>
      </c>
      <c r="BK239" s="185">
        <f t="shared" si="19"/>
        <v>0</v>
      </c>
      <c r="BL239" s="14" t="s">
        <v>213</v>
      </c>
      <c r="BM239" s="184" t="s">
        <v>2511</v>
      </c>
    </row>
    <row r="240" spans="1:65" s="2" customFormat="1" ht="37.9" customHeight="1">
      <c r="A240" s="31"/>
      <c r="B240" s="32"/>
      <c r="C240" s="172" t="s">
        <v>712</v>
      </c>
      <c r="D240" s="172" t="s">
        <v>163</v>
      </c>
      <c r="E240" s="173" t="s">
        <v>2512</v>
      </c>
      <c r="F240" s="174" t="s">
        <v>2513</v>
      </c>
      <c r="G240" s="175" t="s">
        <v>166</v>
      </c>
      <c r="H240" s="176">
        <v>1</v>
      </c>
      <c r="I240" s="177"/>
      <c r="J240" s="178">
        <f t="shared" si="10"/>
        <v>0</v>
      </c>
      <c r="K240" s="174" t="s">
        <v>1</v>
      </c>
      <c r="L240" s="179"/>
      <c r="M240" s="180" t="s">
        <v>1</v>
      </c>
      <c r="N240" s="181" t="s">
        <v>42</v>
      </c>
      <c r="O240" s="68"/>
      <c r="P240" s="182">
        <f t="shared" si="11"/>
        <v>0</v>
      </c>
      <c r="Q240" s="182">
        <v>0</v>
      </c>
      <c r="R240" s="182">
        <f t="shared" si="12"/>
        <v>0</v>
      </c>
      <c r="S240" s="182">
        <v>0</v>
      </c>
      <c r="T240" s="183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213</v>
      </c>
      <c r="AT240" s="184" t="s">
        <v>163</v>
      </c>
      <c r="AU240" s="184" t="s">
        <v>84</v>
      </c>
      <c r="AY240" s="14" t="s">
        <v>168</v>
      </c>
      <c r="BE240" s="185">
        <f t="shared" si="14"/>
        <v>0</v>
      </c>
      <c r="BF240" s="185">
        <f t="shared" si="15"/>
        <v>0</v>
      </c>
      <c r="BG240" s="185">
        <f t="shared" si="16"/>
        <v>0</v>
      </c>
      <c r="BH240" s="185">
        <f t="shared" si="17"/>
        <v>0</v>
      </c>
      <c r="BI240" s="185">
        <f t="shared" si="18"/>
        <v>0</v>
      </c>
      <c r="BJ240" s="14" t="s">
        <v>84</v>
      </c>
      <c r="BK240" s="185">
        <f t="shared" si="19"/>
        <v>0</v>
      </c>
      <c r="BL240" s="14" t="s">
        <v>213</v>
      </c>
      <c r="BM240" s="184" t="s">
        <v>2514</v>
      </c>
    </row>
    <row r="241" spans="1:65" s="2" customFormat="1" ht="37.9" customHeight="1">
      <c r="A241" s="31"/>
      <c r="B241" s="32"/>
      <c r="C241" s="172" t="s">
        <v>717</v>
      </c>
      <c r="D241" s="172" t="s">
        <v>163</v>
      </c>
      <c r="E241" s="173" t="s">
        <v>2515</v>
      </c>
      <c r="F241" s="174" t="s">
        <v>2516</v>
      </c>
      <c r="G241" s="175" t="s">
        <v>166</v>
      </c>
      <c r="H241" s="176">
        <v>3</v>
      </c>
      <c r="I241" s="177"/>
      <c r="J241" s="178">
        <f t="shared" si="10"/>
        <v>0</v>
      </c>
      <c r="K241" s="174" t="s">
        <v>1</v>
      </c>
      <c r="L241" s="179"/>
      <c r="M241" s="180" t="s">
        <v>1</v>
      </c>
      <c r="N241" s="181" t="s">
        <v>42</v>
      </c>
      <c r="O241" s="68"/>
      <c r="P241" s="182">
        <f t="shared" si="11"/>
        <v>0</v>
      </c>
      <c r="Q241" s="182">
        <v>0</v>
      </c>
      <c r="R241" s="182">
        <f t="shared" si="12"/>
        <v>0</v>
      </c>
      <c r="S241" s="182">
        <v>0</v>
      </c>
      <c r="T241" s="183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4" t="s">
        <v>213</v>
      </c>
      <c r="AT241" s="184" t="s">
        <v>163</v>
      </c>
      <c r="AU241" s="184" t="s">
        <v>84</v>
      </c>
      <c r="AY241" s="14" t="s">
        <v>168</v>
      </c>
      <c r="BE241" s="185">
        <f t="shared" si="14"/>
        <v>0</v>
      </c>
      <c r="BF241" s="185">
        <f t="shared" si="15"/>
        <v>0</v>
      </c>
      <c r="BG241" s="185">
        <f t="shared" si="16"/>
        <v>0</v>
      </c>
      <c r="BH241" s="185">
        <f t="shared" si="17"/>
        <v>0</v>
      </c>
      <c r="BI241" s="185">
        <f t="shared" si="18"/>
        <v>0</v>
      </c>
      <c r="BJ241" s="14" t="s">
        <v>84</v>
      </c>
      <c r="BK241" s="185">
        <f t="shared" si="19"/>
        <v>0</v>
      </c>
      <c r="BL241" s="14" t="s">
        <v>213</v>
      </c>
      <c r="BM241" s="184" t="s">
        <v>2517</v>
      </c>
    </row>
    <row r="242" spans="1:65" s="2" customFormat="1" ht="37.9" customHeight="1">
      <c r="A242" s="31"/>
      <c r="B242" s="32"/>
      <c r="C242" s="172" t="s">
        <v>721</v>
      </c>
      <c r="D242" s="172" t="s">
        <v>163</v>
      </c>
      <c r="E242" s="173" t="s">
        <v>2518</v>
      </c>
      <c r="F242" s="174" t="s">
        <v>2519</v>
      </c>
      <c r="G242" s="175" t="s">
        <v>166</v>
      </c>
      <c r="H242" s="176">
        <v>1</v>
      </c>
      <c r="I242" s="177"/>
      <c r="J242" s="178">
        <f t="shared" si="10"/>
        <v>0</v>
      </c>
      <c r="K242" s="174" t="s">
        <v>1</v>
      </c>
      <c r="L242" s="179"/>
      <c r="M242" s="180" t="s">
        <v>1</v>
      </c>
      <c r="N242" s="181" t="s">
        <v>42</v>
      </c>
      <c r="O242" s="68"/>
      <c r="P242" s="182">
        <f t="shared" si="11"/>
        <v>0</v>
      </c>
      <c r="Q242" s="182">
        <v>0</v>
      </c>
      <c r="R242" s="182">
        <f t="shared" si="12"/>
        <v>0</v>
      </c>
      <c r="S242" s="182">
        <v>0</v>
      </c>
      <c r="T242" s="183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4" t="s">
        <v>213</v>
      </c>
      <c r="AT242" s="184" t="s">
        <v>163</v>
      </c>
      <c r="AU242" s="184" t="s">
        <v>84</v>
      </c>
      <c r="AY242" s="14" t="s">
        <v>168</v>
      </c>
      <c r="BE242" s="185">
        <f t="shared" si="14"/>
        <v>0</v>
      </c>
      <c r="BF242" s="185">
        <f t="shared" si="15"/>
        <v>0</v>
      </c>
      <c r="BG242" s="185">
        <f t="shared" si="16"/>
        <v>0</v>
      </c>
      <c r="BH242" s="185">
        <f t="shared" si="17"/>
        <v>0</v>
      </c>
      <c r="BI242" s="185">
        <f t="shared" si="18"/>
        <v>0</v>
      </c>
      <c r="BJ242" s="14" t="s">
        <v>84</v>
      </c>
      <c r="BK242" s="185">
        <f t="shared" si="19"/>
        <v>0</v>
      </c>
      <c r="BL242" s="14" t="s">
        <v>213</v>
      </c>
      <c r="BM242" s="184" t="s">
        <v>2520</v>
      </c>
    </row>
    <row r="243" spans="1:65" s="2" customFormat="1" ht="37.9" customHeight="1">
      <c r="A243" s="31"/>
      <c r="B243" s="32"/>
      <c r="C243" s="172" t="s">
        <v>2521</v>
      </c>
      <c r="D243" s="172" t="s">
        <v>163</v>
      </c>
      <c r="E243" s="173" t="s">
        <v>2522</v>
      </c>
      <c r="F243" s="174" t="s">
        <v>2523</v>
      </c>
      <c r="G243" s="175" t="s">
        <v>166</v>
      </c>
      <c r="H243" s="176">
        <v>2</v>
      </c>
      <c r="I243" s="177"/>
      <c r="J243" s="178">
        <f t="shared" si="10"/>
        <v>0</v>
      </c>
      <c r="K243" s="174" t="s">
        <v>1</v>
      </c>
      <c r="L243" s="179"/>
      <c r="M243" s="180" t="s">
        <v>1</v>
      </c>
      <c r="N243" s="181" t="s">
        <v>42</v>
      </c>
      <c r="O243" s="68"/>
      <c r="P243" s="182">
        <f t="shared" si="11"/>
        <v>0</v>
      </c>
      <c r="Q243" s="182">
        <v>0</v>
      </c>
      <c r="R243" s="182">
        <f t="shared" si="12"/>
        <v>0</v>
      </c>
      <c r="S243" s="182">
        <v>0</v>
      </c>
      <c r="T243" s="183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4" t="s">
        <v>213</v>
      </c>
      <c r="AT243" s="184" t="s">
        <v>163</v>
      </c>
      <c r="AU243" s="184" t="s">
        <v>84</v>
      </c>
      <c r="AY243" s="14" t="s">
        <v>168</v>
      </c>
      <c r="BE243" s="185">
        <f t="shared" si="14"/>
        <v>0</v>
      </c>
      <c r="BF243" s="185">
        <f t="shared" si="15"/>
        <v>0</v>
      </c>
      <c r="BG243" s="185">
        <f t="shared" si="16"/>
        <v>0</v>
      </c>
      <c r="BH243" s="185">
        <f t="shared" si="17"/>
        <v>0</v>
      </c>
      <c r="BI243" s="185">
        <f t="shared" si="18"/>
        <v>0</v>
      </c>
      <c r="BJ243" s="14" t="s">
        <v>84</v>
      </c>
      <c r="BK243" s="185">
        <f t="shared" si="19"/>
        <v>0</v>
      </c>
      <c r="BL243" s="14" t="s">
        <v>213</v>
      </c>
      <c r="BM243" s="184" t="s">
        <v>2524</v>
      </c>
    </row>
    <row r="244" spans="1:65" s="2" customFormat="1" ht="37.9" customHeight="1">
      <c r="A244" s="31"/>
      <c r="B244" s="32"/>
      <c r="C244" s="172" t="s">
        <v>2049</v>
      </c>
      <c r="D244" s="172" t="s">
        <v>163</v>
      </c>
      <c r="E244" s="173" t="s">
        <v>2525</v>
      </c>
      <c r="F244" s="174" t="s">
        <v>2526</v>
      </c>
      <c r="G244" s="175" t="s">
        <v>166</v>
      </c>
      <c r="H244" s="176">
        <v>1</v>
      </c>
      <c r="I244" s="177"/>
      <c r="J244" s="178">
        <f t="shared" si="10"/>
        <v>0</v>
      </c>
      <c r="K244" s="174" t="s">
        <v>1</v>
      </c>
      <c r="L244" s="179"/>
      <c r="M244" s="180" t="s">
        <v>1</v>
      </c>
      <c r="N244" s="181" t="s">
        <v>42</v>
      </c>
      <c r="O244" s="68"/>
      <c r="P244" s="182">
        <f t="shared" si="11"/>
        <v>0</v>
      </c>
      <c r="Q244" s="182">
        <v>0</v>
      </c>
      <c r="R244" s="182">
        <f t="shared" si="12"/>
        <v>0</v>
      </c>
      <c r="S244" s="182">
        <v>0</v>
      </c>
      <c r="T244" s="183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4" t="s">
        <v>213</v>
      </c>
      <c r="AT244" s="184" t="s">
        <v>163</v>
      </c>
      <c r="AU244" s="184" t="s">
        <v>84</v>
      </c>
      <c r="AY244" s="14" t="s">
        <v>168</v>
      </c>
      <c r="BE244" s="185">
        <f t="shared" si="14"/>
        <v>0</v>
      </c>
      <c r="BF244" s="185">
        <f t="shared" si="15"/>
        <v>0</v>
      </c>
      <c r="BG244" s="185">
        <f t="shared" si="16"/>
        <v>0</v>
      </c>
      <c r="BH244" s="185">
        <f t="shared" si="17"/>
        <v>0</v>
      </c>
      <c r="BI244" s="185">
        <f t="shared" si="18"/>
        <v>0</v>
      </c>
      <c r="BJ244" s="14" t="s">
        <v>84</v>
      </c>
      <c r="BK244" s="185">
        <f t="shared" si="19"/>
        <v>0</v>
      </c>
      <c r="BL244" s="14" t="s">
        <v>213</v>
      </c>
      <c r="BM244" s="184" t="s">
        <v>2527</v>
      </c>
    </row>
    <row r="245" spans="1:65" s="2" customFormat="1" ht="37.9" customHeight="1">
      <c r="A245" s="31"/>
      <c r="B245" s="32"/>
      <c r="C245" s="172" t="s">
        <v>725</v>
      </c>
      <c r="D245" s="172" t="s">
        <v>163</v>
      </c>
      <c r="E245" s="173" t="s">
        <v>2528</v>
      </c>
      <c r="F245" s="174" t="s">
        <v>2529</v>
      </c>
      <c r="G245" s="175" t="s">
        <v>166</v>
      </c>
      <c r="H245" s="176">
        <v>10</v>
      </c>
      <c r="I245" s="177"/>
      <c r="J245" s="178">
        <f t="shared" si="10"/>
        <v>0</v>
      </c>
      <c r="K245" s="174" t="s">
        <v>1</v>
      </c>
      <c r="L245" s="179"/>
      <c r="M245" s="180" t="s">
        <v>1</v>
      </c>
      <c r="N245" s="181" t="s">
        <v>42</v>
      </c>
      <c r="O245" s="68"/>
      <c r="P245" s="182">
        <f t="shared" si="11"/>
        <v>0</v>
      </c>
      <c r="Q245" s="182">
        <v>0</v>
      </c>
      <c r="R245" s="182">
        <f t="shared" si="12"/>
        <v>0</v>
      </c>
      <c r="S245" s="182">
        <v>0</v>
      </c>
      <c r="T245" s="183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4" t="s">
        <v>213</v>
      </c>
      <c r="AT245" s="184" t="s">
        <v>163</v>
      </c>
      <c r="AU245" s="184" t="s">
        <v>84</v>
      </c>
      <c r="AY245" s="14" t="s">
        <v>168</v>
      </c>
      <c r="BE245" s="185">
        <f t="shared" si="14"/>
        <v>0</v>
      </c>
      <c r="BF245" s="185">
        <f t="shared" si="15"/>
        <v>0</v>
      </c>
      <c r="BG245" s="185">
        <f t="shared" si="16"/>
        <v>0</v>
      </c>
      <c r="BH245" s="185">
        <f t="shared" si="17"/>
        <v>0</v>
      </c>
      <c r="BI245" s="185">
        <f t="shared" si="18"/>
        <v>0</v>
      </c>
      <c r="BJ245" s="14" t="s">
        <v>84</v>
      </c>
      <c r="BK245" s="185">
        <f t="shared" si="19"/>
        <v>0</v>
      </c>
      <c r="BL245" s="14" t="s">
        <v>213</v>
      </c>
      <c r="BM245" s="184" t="s">
        <v>2530</v>
      </c>
    </row>
    <row r="246" spans="1:65" s="2" customFormat="1" ht="37.9" customHeight="1">
      <c r="A246" s="31"/>
      <c r="B246" s="32"/>
      <c r="C246" s="172" t="s">
        <v>2062</v>
      </c>
      <c r="D246" s="172" t="s">
        <v>163</v>
      </c>
      <c r="E246" s="173" t="s">
        <v>2531</v>
      </c>
      <c r="F246" s="174" t="s">
        <v>2532</v>
      </c>
      <c r="G246" s="175" t="s">
        <v>166</v>
      </c>
      <c r="H246" s="176">
        <v>20</v>
      </c>
      <c r="I246" s="177"/>
      <c r="J246" s="178">
        <f t="shared" si="10"/>
        <v>0</v>
      </c>
      <c r="K246" s="174" t="s">
        <v>1</v>
      </c>
      <c r="L246" s="179"/>
      <c r="M246" s="180" t="s">
        <v>1</v>
      </c>
      <c r="N246" s="181" t="s">
        <v>42</v>
      </c>
      <c r="O246" s="68"/>
      <c r="P246" s="182">
        <f t="shared" si="11"/>
        <v>0</v>
      </c>
      <c r="Q246" s="182">
        <v>0</v>
      </c>
      <c r="R246" s="182">
        <f t="shared" si="12"/>
        <v>0</v>
      </c>
      <c r="S246" s="182">
        <v>0</v>
      </c>
      <c r="T246" s="183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4" t="s">
        <v>213</v>
      </c>
      <c r="AT246" s="184" t="s">
        <v>163</v>
      </c>
      <c r="AU246" s="184" t="s">
        <v>84</v>
      </c>
      <c r="AY246" s="14" t="s">
        <v>168</v>
      </c>
      <c r="BE246" s="185">
        <f t="shared" si="14"/>
        <v>0</v>
      </c>
      <c r="BF246" s="185">
        <f t="shared" si="15"/>
        <v>0</v>
      </c>
      <c r="BG246" s="185">
        <f t="shared" si="16"/>
        <v>0</v>
      </c>
      <c r="BH246" s="185">
        <f t="shared" si="17"/>
        <v>0</v>
      </c>
      <c r="BI246" s="185">
        <f t="shared" si="18"/>
        <v>0</v>
      </c>
      <c r="BJ246" s="14" t="s">
        <v>84</v>
      </c>
      <c r="BK246" s="185">
        <f t="shared" si="19"/>
        <v>0</v>
      </c>
      <c r="BL246" s="14" t="s">
        <v>213</v>
      </c>
      <c r="BM246" s="184" t="s">
        <v>2533</v>
      </c>
    </row>
    <row r="247" spans="1:65" s="2" customFormat="1" ht="37.9" customHeight="1">
      <c r="A247" s="31"/>
      <c r="B247" s="32"/>
      <c r="C247" s="172" t="s">
        <v>2066</v>
      </c>
      <c r="D247" s="172" t="s">
        <v>163</v>
      </c>
      <c r="E247" s="173" t="s">
        <v>2534</v>
      </c>
      <c r="F247" s="174" t="s">
        <v>2535</v>
      </c>
      <c r="G247" s="175" t="s">
        <v>166</v>
      </c>
      <c r="H247" s="176">
        <v>2</v>
      </c>
      <c r="I247" s="177"/>
      <c r="J247" s="178">
        <f t="shared" si="10"/>
        <v>0</v>
      </c>
      <c r="K247" s="174" t="s">
        <v>1</v>
      </c>
      <c r="L247" s="179"/>
      <c r="M247" s="180" t="s">
        <v>1</v>
      </c>
      <c r="N247" s="181" t="s">
        <v>42</v>
      </c>
      <c r="O247" s="68"/>
      <c r="P247" s="182">
        <f t="shared" si="11"/>
        <v>0</v>
      </c>
      <c r="Q247" s="182">
        <v>0</v>
      </c>
      <c r="R247" s="182">
        <f t="shared" si="12"/>
        <v>0</v>
      </c>
      <c r="S247" s="182">
        <v>0</v>
      </c>
      <c r="T247" s="183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4" t="s">
        <v>213</v>
      </c>
      <c r="AT247" s="184" t="s">
        <v>163</v>
      </c>
      <c r="AU247" s="184" t="s">
        <v>84</v>
      </c>
      <c r="AY247" s="14" t="s">
        <v>168</v>
      </c>
      <c r="BE247" s="185">
        <f t="shared" si="14"/>
        <v>0</v>
      </c>
      <c r="BF247" s="185">
        <f t="shared" si="15"/>
        <v>0</v>
      </c>
      <c r="BG247" s="185">
        <f t="shared" si="16"/>
        <v>0</v>
      </c>
      <c r="BH247" s="185">
        <f t="shared" si="17"/>
        <v>0</v>
      </c>
      <c r="BI247" s="185">
        <f t="shared" si="18"/>
        <v>0</v>
      </c>
      <c r="BJ247" s="14" t="s">
        <v>84</v>
      </c>
      <c r="BK247" s="185">
        <f t="shared" si="19"/>
        <v>0</v>
      </c>
      <c r="BL247" s="14" t="s">
        <v>213</v>
      </c>
      <c r="BM247" s="184" t="s">
        <v>2536</v>
      </c>
    </row>
    <row r="248" spans="1:65" s="2" customFormat="1" ht="49.15" customHeight="1">
      <c r="A248" s="31"/>
      <c r="B248" s="32"/>
      <c r="C248" s="172" t="s">
        <v>660</v>
      </c>
      <c r="D248" s="172" t="s">
        <v>163</v>
      </c>
      <c r="E248" s="173" t="s">
        <v>2537</v>
      </c>
      <c r="F248" s="174" t="s">
        <v>2538</v>
      </c>
      <c r="G248" s="175" t="s">
        <v>166</v>
      </c>
      <c r="H248" s="176">
        <v>1</v>
      </c>
      <c r="I248" s="177"/>
      <c r="J248" s="178">
        <f t="shared" si="10"/>
        <v>0</v>
      </c>
      <c r="K248" s="174" t="s">
        <v>1</v>
      </c>
      <c r="L248" s="179"/>
      <c r="M248" s="180" t="s">
        <v>1</v>
      </c>
      <c r="N248" s="181" t="s">
        <v>42</v>
      </c>
      <c r="O248" s="68"/>
      <c r="P248" s="182">
        <f t="shared" si="11"/>
        <v>0</v>
      </c>
      <c r="Q248" s="182">
        <v>0</v>
      </c>
      <c r="R248" s="182">
        <f t="shared" si="12"/>
        <v>0</v>
      </c>
      <c r="S248" s="182">
        <v>0</v>
      </c>
      <c r="T248" s="183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4" t="s">
        <v>86</v>
      </c>
      <c r="AT248" s="184" t="s">
        <v>163</v>
      </c>
      <c r="AU248" s="184" t="s">
        <v>84</v>
      </c>
      <c r="AY248" s="14" t="s">
        <v>168</v>
      </c>
      <c r="BE248" s="185">
        <f t="shared" si="14"/>
        <v>0</v>
      </c>
      <c r="BF248" s="185">
        <f t="shared" si="15"/>
        <v>0</v>
      </c>
      <c r="BG248" s="185">
        <f t="shared" si="16"/>
        <v>0</v>
      </c>
      <c r="BH248" s="185">
        <f t="shared" si="17"/>
        <v>0</v>
      </c>
      <c r="BI248" s="185">
        <f t="shared" si="18"/>
        <v>0</v>
      </c>
      <c r="BJ248" s="14" t="s">
        <v>84</v>
      </c>
      <c r="BK248" s="185">
        <f t="shared" si="19"/>
        <v>0</v>
      </c>
      <c r="BL248" s="14" t="s">
        <v>84</v>
      </c>
      <c r="BM248" s="184" t="s">
        <v>2539</v>
      </c>
    </row>
    <row r="249" spans="1:65" s="2" customFormat="1" ht="14.45" customHeight="1">
      <c r="A249" s="31"/>
      <c r="B249" s="32"/>
      <c r="C249" s="186" t="s">
        <v>672</v>
      </c>
      <c r="D249" s="186" t="s">
        <v>597</v>
      </c>
      <c r="E249" s="187" t="s">
        <v>1925</v>
      </c>
      <c r="F249" s="188" t="s">
        <v>1926</v>
      </c>
      <c r="G249" s="189" t="s">
        <v>166</v>
      </c>
      <c r="H249" s="190">
        <v>20</v>
      </c>
      <c r="I249" s="191"/>
      <c r="J249" s="192">
        <f t="shared" si="10"/>
        <v>0</v>
      </c>
      <c r="K249" s="188" t="s">
        <v>1</v>
      </c>
      <c r="L249" s="36"/>
      <c r="M249" s="193" t="s">
        <v>1</v>
      </c>
      <c r="N249" s="194" t="s">
        <v>42</v>
      </c>
      <c r="O249" s="68"/>
      <c r="P249" s="182">
        <f t="shared" si="11"/>
        <v>0</v>
      </c>
      <c r="Q249" s="182">
        <v>0</v>
      </c>
      <c r="R249" s="182">
        <f t="shared" si="12"/>
        <v>0</v>
      </c>
      <c r="S249" s="182">
        <v>0</v>
      </c>
      <c r="T249" s="183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4" t="s">
        <v>84</v>
      </c>
      <c r="AT249" s="184" t="s">
        <v>597</v>
      </c>
      <c r="AU249" s="184" t="s">
        <v>84</v>
      </c>
      <c r="AY249" s="14" t="s">
        <v>168</v>
      </c>
      <c r="BE249" s="185">
        <f t="shared" si="14"/>
        <v>0</v>
      </c>
      <c r="BF249" s="185">
        <f t="shared" si="15"/>
        <v>0</v>
      </c>
      <c r="BG249" s="185">
        <f t="shared" si="16"/>
        <v>0</v>
      </c>
      <c r="BH249" s="185">
        <f t="shared" si="17"/>
        <v>0</v>
      </c>
      <c r="BI249" s="185">
        <f t="shared" si="18"/>
        <v>0</v>
      </c>
      <c r="BJ249" s="14" t="s">
        <v>84</v>
      </c>
      <c r="BK249" s="185">
        <f t="shared" si="19"/>
        <v>0</v>
      </c>
      <c r="BL249" s="14" t="s">
        <v>84</v>
      </c>
      <c r="BM249" s="184" t="s">
        <v>2540</v>
      </c>
    </row>
    <row r="250" spans="1:65" s="2" customFormat="1" ht="14.45" customHeight="1">
      <c r="A250" s="31"/>
      <c r="B250" s="32"/>
      <c r="C250" s="186" t="s">
        <v>676</v>
      </c>
      <c r="D250" s="186" t="s">
        <v>597</v>
      </c>
      <c r="E250" s="187" t="s">
        <v>2541</v>
      </c>
      <c r="F250" s="188" t="s">
        <v>2542</v>
      </c>
      <c r="G250" s="189" t="s">
        <v>166</v>
      </c>
      <c r="H250" s="190">
        <v>3</v>
      </c>
      <c r="I250" s="191"/>
      <c r="J250" s="192">
        <f t="shared" si="10"/>
        <v>0</v>
      </c>
      <c r="K250" s="188" t="s">
        <v>1</v>
      </c>
      <c r="L250" s="36"/>
      <c r="M250" s="193" t="s">
        <v>1</v>
      </c>
      <c r="N250" s="194" t="s">
        <v>42</v>
      </c>
      <c r="O250" s="68"/>
      <c r="P250" s="182">
        <f t="shared" si="11"/>
        <v>0</v>
      </c>
      <c r="Q250" s="182">
        <v>0</v>
      </c>
      <c r="R250" s="182">
        <f t="shared" si="12"/>
        <v>0</v>
      </c>
      <c r="S250" s="182">
        <v>0</v>
      </c>
      <c r="T250" s="183">
        <f t="shared" si="1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4" t="s">
        <v>84</v>
      </c>
      <c r="AT250" s="184" t="s">
        <v>597</v>
      </c>
      <c r="AU250" s="184" t="s">
        <v>84</v>
      </c>
      <c r="AY250" s="14" t="s">
        <v>168</v>
      </c>
      <c r="BE250" s="185">
        <f t="shared" si="14"/>
        <v>0</v>
      </c>
      <c r="BF250" s="185">
        <f t="shared" si="15"/>
        <v>0</v>
      </c>
      <c r="BG250" s="185">
        <f t="shared" si="16"/>
        <v>0</v>
      </c>
      <c r="BH250" s="185">
        <f t="shared" si="17"/>
        <v>0</v>
      </c>
      <c r="BI250" s="185">
        <f t="shared" si="18"/>
        <v>0</v>
      </c>
      <c r="BJ250" s="14" t="s">
        <v>84</v>
      </c>
      <c r="BK250" s="185">
        <f t="shared" si="19"/>
        <v>0</v>
      </c>
      <c r="BL250" s="14" t="s">
        <v>84</v>
      </c>
      <c r="BM250" s="184" t="s">
        <v>2543</v>
      </c>
    </row>
    <row r="251" spans="1:65" s="2" customFormat="1" ht="14.45" customHeight="1">
      <c r="A251" s="31"/>
      <c r="B251" s="32"/>
      <c r="C251" s="186" t="s">
        <v>680</v>
      </c>
      <c r="D251" s="186" t="s">
        <v>597</v>
      </c>
      <c r="E251" s="187" t="s">
        <v>2544</v>
      </c>
      <c r="F251" s="188" t="s">
        <v>2545</v>
      </c>
      <c r="G251" s="189" t="s">
        <v>166</v>
      </c>
      <c r="H251" s="190">
        <v>8</v>
      </c>
      <c r="I251" s="191"/>
      <c r="J251" s="192">
        <f t="shared" ref="J251:J314" si="20">ROUND(I251*H251,2)</f>
        <v>0</v>
      </c>
      <c r="K251" s="188" t="s">
        <v>1</v>
      </c>
      <c r="L251" s="36"/>
      <c r="M251" s="193" t="s">
        <v>1</v>
      </c>
      <c r="N251" s="194" t="s">
        <v>42</v>
      </c>
      <c r="O251" s="68"/>
      <c r="P251" s="182">
        <f t="shared" ref="P251:P314" si="21">O251*H251</f>
        <v>0</v>
      </c>
      <c r="Q251" s="182">
        <v>0</v>
      </c>
      <c r="R251" s="182">
        <f t="shared" ref="R251:R314" si="22">Q251*H251</f>
        <v>0</v>
      </c>
      <c r="S251" s="182">
        <v>0</v>
      </c>
      <c r="T251" s="183">
        <f t="shared" ref="T251:T314" si="23"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4" t="s">
        <v>84</v>
      </c>
      <c r="AT251" s="184" t="s">
        <v>597</v>
      </c>
      <c r="AU251" s="184" t="s">
        <v>84</v>
      </c>
      <c r="AY251" s="14" t="s">
        <v>168</v>
      </c>
      <c r="BE251" s="185">
        <f t="shared" ref="BE251:BE314" si="24">IF(N251="základní",J251,0)</f>
        <v>0</v>
      </c>
      <c r="BF251" s="185">
        <f t="shared" ref="BF251:BF314" si="25">IF(N251="snížená",J251,0)</f>
        <v>0</v>
      </c>
      <c r="BG251" s="185">
        <f t="shared" ref="BG251:BG314" si="26">IF(N251="zákl. přenesená",J251,0)</f>
        <v>0</v>
      </c>
      <c r="BH251" s="185">
        <f t="shared" ref="BH251:BH314" si="27">IF(N251="sníž. přenesená",J251,0)</f>
        <v>0</v>
      </c>
      <c r="BI251" s="185">
        <f t="shared" ref="BI251:BI314" si="28">IF(N251="nulová",J251,0)</f>
        <v>0</v>
      </c>
      <c r="BJ251" s="14" t="s">
        <v>84</v>
      </c>
      <c r="BK251" s="185">
        <f t="shared" ref="BK251:BK314" si="29">ROUND(I251*H251,2)</f>
        <v>0</v>
      </c>
      <c r="BL251" s="14" t="s">
        <v>84</v>
      </c>
      <c r="BM251" s="184" t="s">
        <v>2546</v>
      </c>
    </row>
    <row r="252" spans="1:65" s="2" customFormat="1" ht="49.15" customHeight="1">
      <c r="A252" s="31"/>
      <c r="B252" s="32"/>
      <c r="C252" s="172" t="s">
        <v>766</v>
      </c>
      <c r="D252" s="172" t="s">
        <v>163</v>
      </c>
      <c r="E252" s="173" t="s">
        <v>2547</v>
      </c>
      <c r="F252" s="174" t="s">
        <v>2548</v>
      </c>
      <c r="G252" s="175" t="s">
        <v>166</v>
      </c>
      <c r="H252" s="176">
        <v>1</v>
      </c>
      <c r="I252" s="177"/>
      <c r="J252" s="178">
        <f t="shared" si="20"/>
        <v>0</v>
      </c>
      <c r="K252" s="174" t="s">
        <v>1</v>
      </c>
      <c r="L252" s="179"/>
      <c r="M252" s="180" t="s">
        <v>1</v>
      </c>
      <c r="N252" s="181" t="s">
        <v>42</v>
      </c>
      <c r="O252" s="68"/>
      <c r="P252" s="182">
        <f t="shared" si="21"/>
        <v>0</v>
      </c>
      <c r="Q252" s="182">
        <v>0</v>
      </c>
      <c r="R252" s="182">
        <f t="shared" si="22"/>
        <v>0</v>
      </c>
      <c r="S252" s="182">
        <v>0</v>
      </c>
      <c r="T252" s="183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4" t="s">
        <v>86</v>
      </c>
      <c r="AT252" s="184" t="s">
        <v>163</v>
      </c>
      <c r="AU252" s="184" t="s">
        <v>84</v>
      </c>
      <c r="AY252" s="14" t="s">
        <v>168</v>
      </c>
      <c r="BE252" s="185">
        <f t="shared" si="24"/>
        <v>0</v>
      </c>
      <c r="BF252" s="185">
        <f t="shared" si="25"/>
        <v>0</v>
      </c>
      <c r="BG252" s="185">
        <f t="shared" si="26"/>
        <v>0</v>
      </c>
      <c r="BH252" s="185">
        <f t="shared" si="27"/>
        <v>0</v>
      </c>
      <c r="BI252" s="185">
        <f t="shared" si="28"/>
        <v>0</v>
      </c>
      <c r="BJ252" s="14" t="s">
        <v>84</v>
      </c>
      <c r="BK252" s="185">
        <f t="shared" si="29"/>
        <v>0</v>
      </c>
      <c r="BL252" s="14" t="s">
        <v>84</v>
      </c>
      <c r="BM252" s="184" t="s">
        <v>2549</v>
      </c>
    </row>
    <row r="253" spans="1:65" s="2" customFormat="1" ht="37.9" customHeight="1">
      <c r="A253" s="31"/>
      <c r="B253" s="32"/>
      <c r="C253" s="186" t="s">
        <v>684</v>
      </c>
      <c r="D253" s="186" t="s">
        <v>597</v>
      </c>
      <c r="E253" s="187" t="s">
        <v>2550</v>
      </c>
      <c r="F253" s="188" t="s">
        <v>2551</v>
      </c>
      <c r="G253" s="189" t="s">
        <v>166</v>
      </c>
      <c r="H253" s="190">
        <v>10</v>
      </c>
      <c r="I253" s="191"/>
      <c r="J253" s="192">
        <f t="shared" si="20"/>
        <v>0</v>
      </c>
      <c r="K253" s="188" t="s">
        <v>1</v>
      </c>
      <c r="L253" s="36"/>
      <c r="M253" s="193" t="s">
        <v>1</v>
      </c>
      <c r="N253" s="194" t="s">
        <v>42</v>
      </c>
      <c r="O253" s="68"/>
      <c r="P253" s="182">
        <f t="shared" si="21"/>
        <v>0</v>
      </c>
      <c r="Q253" s="182">
        <v>0</v>
      </c>
      <c r="R253" s="182">
        <f t="shared" si="22"/>
        <v>0</v>
      </c>
      <c r="S253" s="182">
        <v>0</v>
      </c>
      <c r="T253" s="183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4" t="s">
        <v>84</v>
      </c>
      <c r="AT253" s="184" t="s">
        <v>597</v>
      </c>
      <c r="AU253" s="184" t="s">
        <v>84</v>
      </c>
      <c r="AY253" s="14" t="s">
        <v>168</v>
      </c>
      <c r="BE253" s="185">
        <f t="shared" si="24"/>
        <v>0</v>
      </c>
      <c r="BF253" s="185">
        <f t="shared" si="25"/>
        <v>0</v>
      </c>
      <c r="BG253" s="185">
        <f t="shared" si="26"/>
        <v>0</v>
      </c>
      <c r="BH253" s="185">
        <f t="shared" si="27"/>
        <v>0</v>
      </c>
      <c r="BI253" s="185">
        <f t="shared" si="28"/>
        <v>0</v>
      </c>
      <c r="BJ253" s="14" t="s">
        <v>84</v>
      </c>
      <c r="BK253" s="185">
        <f t="shared" si="29"/>
        <v>0</v>
      </c>
      <c r="BL253" s="14" t="s">
        <v>84</v>
      </c>
      <c r="BM253" s="184" t="s">
        <v>2552</v>
      </c>
    </row>
    <row r="254" spans="1:65" s="2" customFormat="1" ht="24.2" customHeight="1">
      <c r="A254" s="31"/>
      <c r="B254" s="32"/>
      <c r="C254" s="186" t="s">
        <v>939</v>
      </c>
      <c r="D254" s="186" t="s">
        <v>597</v>
      </c>
      <c r="E254" s="187" t="s">
        <v>2553</v>
      </c>
      <c r="F254" s="188" t="s">
        <v>2554</v>
      </c>
      <c r="G254" s="189" t="s">
        <v>166</v>
      </c>
      <c r="H254" s="190">
        <v>9</v>
      </c>
      <c r="I254" s="191"/>
      <c r="J254" s="192">
        <f t="shared" si="20"/>
        <v>0</v>
      </c>
      <c r="K254" s="188" t="s">
        <v>1</v>
      </c>
      <c r="L254" s="36"/>
      <c r="M254" s="193" t="s">
        <v>1</v>
      </c>
      <c r="N254" s="194" t="s">
        <v>42</v>
      </c>
      <c r="O254" s="68"/>
      <c r="P254" s="182">
        <f t="shared" si="21"/>
        <v>0</v>
      </c>
      <c r="Q254" s="182">
        <v>0</v>
      </c>
      <c r="R254" s="182">
        <f t="shared" si="22"/>
        <v>0</v>
      </c>
      <c r="S254" s="182">
        <v>0</v>
      </c>
      <c r="T254" s="183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4" t="s">
        <v>84</v>
      </c>
      <c r="AT254" s="184" t="s">
        <v>597</v>
      </c>
      <c r="AU254" s="184" t="s">
        <v>84</v>
      </c>
      <c r="AY254" s="14" t="s">
        <v>168</v>
      </c>
      <c r="BE254" s="185">
        <f t="shared" si="24"/>
        <v>0</v>
      </c>
      <c r="BF254" s="185">
        <f t="shared" si="25"/>
        <v>0</v>
      </c>
      <c r="BG254" s="185">
        <f t="shared" si="26"/>
        <v>0</v>
      </c>
      <c r="BH254" s="185">
        <f t="shared" si="27"/>
        <v>0</v>
      </c>
      <c r="BI254" s="185">
        <f t="shared" si="28"/>
        <v>0</v>
      </c>
      <c r="BJ254" s="14" t="s">
        <v>84</v>
      </c>
      <c r="BK254" s="185">
        <f t="shared" si="29"/>
        <v>0</v>
      </c>
      <c r="BL254" s="14" t="s">
        <v>84</v>
      </c>
      <c r="BM254" s="184" t="s">
        <v>2555</v>
      </c>
    </row>
    <row r="255" spans="1:65" s="2" customFormat="1" ht="24.2" customHeight="1">
      <c r="A255" s="31"/>
      <c r="B255" s="32"/>
      <c r="C255" s="186" t="s">
        <v>943</v>
      </c>
      <c r="D255" s="186" t="s">
        <v>597</v>
      </c>
      <c r="E255" s="187" t="s">
        <v>2556</v>
      </c>
      <c r="F255" s="188" t="s">
        <v>2557</v>
      </c>
      <c r="G255" s="189" t="s">
        <v>166</v>
      </c>
      <c r="H255" s="190">
        <v>9</v>
      </c>
      <c r="I255" s="191"/>
      <c r="J255" s="192">
        <f t="shared" si="20"/>
        <v>0</v>
      </c>
      <c r="K255" s="188" t="s">
        <v>1</v>
      </c>
      <c r="L255" s="36"/>
      <c r="M255" s="193" t="s">
        <v>1</v>
      </c>
      <c r="N255" s="194" t="s">
        <v>42</v>
      </c>
      <c r="O255" s="68"/>
      <c r="P255" s="182">
        <f t="shared" si="21"/>
        <v>0</v>
      </c>
      <c r="Q255" s="182">
        <v>0</v>
      </c>
      <c r="R255" s="182">
        <f t="shared" si="22"/>
        <v>0</v>
      </c>
      <c r="S255" s="182">
        <v>0</v>
      </c>
      <c r="T255" s="183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4" t="s">
        <v>84</v>
      </c>
      <c r="AT255" s="184" t="s">
        <v>597</v>
      </c>
      <c r="AU255" s="184" t="s">
        <v>84</v>
      </c>
      <c r="AY255" s="14" t="s">
        <v>168</v>
      </c>
      <c r="BE255" s="185">
        <f t="shared" si="24"/>
        <v>0</v>
      </c>
      <c r="BF255" s="185">
        <f t="shared" si="25"/>
        <v>0</v>
      </c>
      <c r="BG255" s="185">
        <f t="shared" si="26"/>
        <v>0</v>
      </c>
      <c r="BH255" s="185">
        <f t="shared" si="27"/>
        <v>0</v>
      </c>
      <c r="BI255" s="185">
        <f t="shared" si="28"/>
        <v>0</v>
      </c>
      <c r="BJ255" s="14" t="s">
        <v>84</v>
      </c>
      <c r="BK255" s="185">
        <f t="shared" si="29"/>
        <v>0</v>
      </c>
      <c r="BL255" s="14" t="s">
        <v>84</v>
      </c>
      <c r="BM255" s="184" t="s">
        <v>2558</v>
      </c>
    </row>
    <row r="256" spans="1:65" s="2" customFormat="1" ht="24.2" customHeight="1">
      <c r="A256" s="31"/>
      <c r="B256" s="32"/>
      <c r="C256" s="186" t="s">
        <v>931</v>
      </c>
      <c r="D256" s="186" t="s">
        <v>597</v>
      </c>
      <c r="E256" s="187" t="s">
        <v>2559</v>
      </c>
      <c r="F256" s="188" t="s">
        <v>2560</v>
      </c>
      <c r="G256" s="189" t="s">
        <v>166</v>
      </c>
      <c r="H256" s="190">
        <v>1</v>
      </c>
      <c r="I256" s="191"/>
      <c r="J256" s="192">
        <f t="shared" si="20"/>
        <v>0</v>
      </c>
      <c r="K256" s="188" t="s">
        <v>1</v>
      </c>
      <c r="L256" s="36"/>
      <c r="M256" s="193" t="s">
        <v>1</v>
      </c>
      <c r="N256" s="194" t="s">
        <v>42</v>
      </c>
      <c r="O256" s="68"/>
      <c r="P256" s="182">
        <f t="shared" si="21"/>
        <v>0</v>
      </c>
      <c r="Q256" s="182">
        <v>0</v>
      </c>
      <c r="R256" s="182">
        <f t="shared" si="22"/>
        <v>0</v>
      </c>
      <c r="S256" s="182">
        <v>0</v>
      </c>
      <c r="T256" s="183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4" t="s">
        <v>84</v>
      </c>
      <c r="AT256" s="184" t="s">
        <v>597</v>
      </c>
      <c r="AU256" s="184" t="s">
        <v>84</v>
      </c>
      <c r="AY256" s="14" t="s">
        <v>168</v>
      </c>
      <c r="BE256" s="185">
        <f t="shared" si="24"/>
        <v>0</v>
      </c>
      <c r="BF256" s="185">
        <f t="shared" si="25"/>
        <v>0</v>
      </c>
      <c r="BG256" s="185">
        <f t="shared" si="26"/>
        <v>0</v>
      </c>
      <c r="BH256" s="185">
        <f t="shared" si="27"/>
        <v>0</v>
      </c>
      <c r="BI256" s="185">
        <f t="shared" si="28"/>
        <v>0</v>
      </c>
      <c r="BJ256" s="14" t="s">
        <v>84</v>
      </c>
      <c r="BK256" s="185">
        <f t="shared" si="29"/>
        <v>0</v>
      </c>
      <c r="BL256" s="14" t="s">
        <v>84</v>
      </c>
      <c r="BM256" s="184" t="s">
        <v>2561</v>
      </c>
    </row>
    <row r="257" spans="1:65" s="2" customFormat="1" ht="24.2" customHeight="1">
      <c r="A257" s="31"/>
      <c r="B257" s="32"/>
      <c r="C257" s="186" t="s">
        <v>1500</v>
      </c>
      <c r="D257" s="186" t="s">
        <v>597</v>
      </c>
      <c r="E257" s="187" t="s">
        <v>2562</v>
      </c>
      <c r="F257" s="188" t="s">
        <v>2563</v>
      </c>
      <c r="G257" s="189" t="s">
        <v>166</v>
      </c>
      <c r="H257" s="190">
        <v>2</v>
      </c>
      <c r="I257" s="191"/>
      <c r="J257" s="192">
        <f t="shared" si="20"/>
        <v>0</v>
      </c>
      <c r="K257" s="188" t="s">
        <v>1</v>
      </c>
      <c r="L257" s="36"/>
      <c r="M257" s="193" t="s">
        <v>1</v>
      </c>
      <c r="N257" s="194" t="s">
        <v>42</v>
      </c>
      <c r="O257" s="68"/>
      <c r="P257" s="182">
        <f t="shared" si="21"/>
        <v>0</v>
      </c>
      <c r="Q257" s="182">
        <v>0</v>
      </c>
      <c r="R257" s="182">
        <f t="shared" si="22"/>
        <v>0</v>
      </c>
      <c r="S257" s="182">
        <v>0</v>
      </c>
      <c r="T257" s="183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84" t="s">
        <v>84</v>
      </c>
      <c r="AT257" s="184" t="s">
        <v>597</v>
      </c>
      <c r="AU257" s="184" t="s">
        <v>84</v>
      </c>
      <c r="AY257" s="14" t="s">
        <v>168</v>
      </c>
      <c r="BE257" s="185">
        <f t="shared" si="24"/>
        <v>0</v>
      </c>
      <c r="BF257" s="185">
        <f t="shared" si="25"/>
        <v>0</v>
      </c>
      <c r="BG257" s="185">
        <f t="shared" si="26"/>
        <v>0</v>
      </c>
      <c r="BH257" s="185">
        <f t="shared" si="27"/>
        <v>0</v>
      </c>
      <c r="BI257" s="185">
        <f t="shared" si="28"/>
        <v>0</v>
      </c>
      <c r="BJ257" s="14" t="s">
        <v>84</v>
      </c>
      <c r="BK257" s="185">
        <f t="shared" si="29"/>
        <v>0</v>
      </c>
      <c r="BL257" s="14" t="s">
        <v>84</v>
      </c>
      <c r="BM257" s="184" t="s">
        <v>2564</v>
      </c>
    </row>
    <row r="258" spans="1:65" s="2" customFormat="1" ht="24.2" customHeight="1">
      <c r="A258" s="31"/>
      <c r="B258" s="32"/>
      <c r="C258" s="186" t="s">
        <v>935</v>
      </c>
      <c r="D258" s="186" t="s">
        <v>597</v>
      </c>
      <c r="E258" s="187" t="s">
        <v>2565</v>
      </c>
      <c r="F258" s="188" t="s">
        <v>2566</v>
      </c>
      <c r="G258" s="189" t="s">
        <v>166</v>
      </c>
      <c r="H258" s="190">
        <v>1</v>
      </c>
      <c r="I258" s="191"/>
      <c r="J258" s="192">
        <f t="shared" si="20"/>
        <v>0</v>
      </c>
      <c r="K258" s="188" t="s">
        <v>1</v>
      </c>
      <c r="L258" s="36"/>
      <c r="M258" s="193" t="s">
        <v>1</v>
      </c>
      <c r="N258" s="194" t="s">
        <v>42</v>
      </c>
      <c r="O258" s="68"/>
      <c r="P258" s="182">
        <f t="shared" si="21"/>
        <v>0</v>
      </c>
      <c r="Q258" s="182">
        <v>0</v>
      </c>
      <c r="R258" s="182">
        <f t="shared" si="22"/>
        <v>0</v>
      </c>
      <c r="S258" s="182">
        <v>0</v>
      </c>
      <c r="T258" s="183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4" t="s">
        <v>84</v>
      </c>
      <c r="AT258" s="184" t="s">
        <v>597</v>
      </c>
      <c r="AU258" s="184" t="s">
        <v>84</v>
      </c>
      <c r="AY258" s="14" t="s">
        <v>168</v>
      </c>
      <c r="BE258" s="185">
        <f t="shared" si="24"/>
        <v>0</v>
      </c>
      <c r="BF258" s="185">
        <f t="shared" si="25"/>
        <v>0</v>
      </c>
      <c r="BG258" s="185">
        <f t="shared" si="26"/>
        <v>0</v>
      </c>
      <c r="BH258" s="185">
        <f t="shared" si="27"/>
        <v>0</v>
      </c>
      <c r="BI258" s="185">
        <f t="shared" si="28"/>
        <v>0</v>
      </c>
      <c r="BJ258" s="14" t="s">
        <v>84</v>
      </c>
      <c r="BK258" s="185">
        <f t="shared" si="29"/>
        <v>0</v>
      </c>
      <c r="BL258" s="14" t="s">
        <v>84</v>
      </c>
      <c r="BM258" s="184" t="s">
        <v>2567</v>
      </c>
    </row>
    <row r="259" spans="1:65" s="2" customFormat="1" ht="24.2" customHeight="1">
      <c r="A259" s="31"/>
      <c r="B259" s="32"/>
      <c r="C259" s="186" t="s">
        <v>1502</v>
      </c>
      <c r="D259" s="186" t="s">
        <v>597</v>
      </c>
      <c r="E259" s="187" t="s">
        <v>2568</v>
      </c>
      <c r="F259" s="188" t="s">
        <v>2569</v>
      </c>
      <c r="G259" s="189" t="s">
        <v>166</v>
      </c>
      <c r="H259" s="190">
        <v>2</v>
      </c>
      <c r="I259" s="191"/>
      <c r="J259" s="192">
        <f t="shared" si="20"/>
        <v>0</v>
      </c>
      <c r="K259" s="188" t="s">
        <v>1</v>
      </c>
      <c r="L259" s="36"/>
      <c r="M259" s="193" t="s">
        <v>1</v>
      </c>
      <c r="N259" s="194" t="s">
        <v>42</v>
      </c>
      <c r="O259" s="68"/>
      <c r="P259" s="182">
        <f t="shared" si="21"/>
        <v>0</v>
      </c>
      <c r="Q259" s="182">
        <v>0</v>
      </c>
      <c r="R259" s="182">
        <f t="shared" si="22"/>
        <v>0</v>
      </c>
      <c r="S259" s="182">
        <v>0</v>
      </c>
      <c r="T259" s="183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4" t="s">
        <v>84</v>
      </c>
      <c r="AT259" s="184" t="s">
        <v>597</v>
      </c>
      <c r="AU259" s="184" t="s">
        <v>84</v>
      </c>
      <c r="AY259" s="14" t="s">
        <v>168</v>
      </c>
      <c r="BE259" s="185">
        <f t="shared" si="24"/>
        <v>0</v>
      </c>
      <c r="BF259" s="185">
        <f t="shared" si="25"/>
        <v>0</v>
      </c>
      <c r="BG259" s="185">
        <f t="shared" si="26"/>
        <v>0</v>
      </c>
      <c r="BH259" s="185">
        <f t="shared" si="27"/>
        <v>0</v>
      </c>
      <c r="BI259" s="185">
        <f t="shared" si="28"/>
        <v>0</v>
      </c>
      <c r="BJ259" s="14" t="s">
        <v>84</v>
      </c>
      <c r="BK259" s="185">
        <f t="shared" si="29"/>
        <v>0</v>
      </c>
      <c r="BL259" s="14" t="s">
        <v>84</v>
      </c>
      <c r="BM259" s="184" t="s">
        <v>2570</v>
      </c>
    </row>
    <row r="260" spans="1:65" s="2" customFormat="1" ht="24.2" customHeight="1">
      <c r="A260" s="31"/>
      <c r="B260" s="32"/>
      <c r="C260" s="186" t="s">
        <v>1506</v>
      </c>
      <c r="D260" s="186" t="s">
        <v>597</v>
      </c>
      <c r="E260" s="187" t="s">
        <v>2571</v>
      </c>
      <c r="F260" s="188" t="s">
        <v>2572</v>
      </c>
      <c r="G260" s="189" t="s">
        <v>166</v>
      </c>
      <c r="H260" s="190">
        <v>6</v>
      </c>
      <c r="I260" s="191"/>
      <c r="J260" s="192">
        <f t="shared" si="20"/>
        <v>0</v>
      </c>
      <c r="K260" s="188" t="s">
        <v>1</v>
      </c>
      <c r="L260" s="36"/>
      <c r="M260" s="193" t="s">
        <v>1</v>
      </c>
      <c r="N260" s="194" t="s">
        <v>42</v>
      </c>
      <c r="O260" s="68"/>
      <c r="P260" s="182">
        <f t="shared" si="21"/>
        <v>0</v>
      </c>
      <c r="Q260" s="182">
        <v>0</v>
      </c>
      <c r="R260" s="182">
        <f t="shared" si="22"/>
        <v>0</v>
      </c>
      <c r="S260" s="182">
        <v>0</v>
      </c>
      <c r="T260" s="183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4" t="s">
        <v>84</v>
      </c>
      <c r="AT260" s="184" t="s">
        <v>597</v>
      </c>
      <c r="AU260" s="184" t="s">
        <v>84</v>
      </c>
      <c r="AY260" s="14" t="s">
        <v>168</v>
      </c>
      <c r="BE260" s="185">
        <f t="shared" si="24"/>
        <v>0</v>
      </c>
      <c r="BF260" s="185">
        <f t="shared" si="25"/>
        <v>0</v>
      </c>
      <c r="BG260" s="185">
        <f t="shared" si="26"/>
        <v>0</v>
      </c>
      <c r="BH260" s="185">
        <f t="shared" si="27"/>
        <v>0</v>
      </c>
      <c r="BI260" s="185">
        <f t="shared" si="28"/>
        <v>0</v>
      </c>
      <c r="BJ260" s="14" t="s">
        <v>84</v>
      </c>
      <c r="BK260" s="185">
        <f t="shared" si="29"/>
        <v>0</v>
      </c>
      <c r="BL260" s="14" t="s">
        <v>84</v>
      </c>
      <c r="BM260" s="184" t="s">
        <v>2573</v>
      </c>
    </row>
    <row r="261" spans="1:65" s="2" customFormat="1" ht="24.2" customHeight="1">
      <c r="A261" s="31"/>
      <c r="B261" s="32"/>
      <c r="C261" s="186" t="s">
        <v>955</v>
      </c>
      <c r="D261" s="186" t="s">
        <v>597</v>
      </c>
      <c r="E261" s="187" t="s">
        <v>2574</v>
      </c>
      <c r="F261" s="188" t="s">
        <v>2575</v>
      </c>
      <c r="G261" s="189" t="s">
        <v>179</v>
      </c>
      <c r="H261" s="190">
        <v>16</v>
      </c>
      <c r="I261" s="191"/>
      <c r="J261" s="192">
        <f t="shared" si="20"/>
        <v>0</v>
      </c>
      <c r="K261" s="188" t="s">
        <v>1</v>
      </c>
      <c r="L261" s="36"/>
      <c r="M261" s="193" t="s">
        <v>1</v>
      </c>
      <c r="N261" s="194" t="s">
        <v>42</v>
      </c>
      <c r="O261" s="68"/>
      <c r="P261" s="182">
        <f t="shared" si="21"/>
        <v>0</v>
      </c>
      <c r="Q261" s="182">
        <v>0</v>
      </c>
      <c r="R261" s="182">
        <f t="shared" si="22"/>
        <v>0</v>
      </c>
      <c r="S261" s="182">
        <v>0</v>
      </c>
      <c r="T261" s="183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4" t="s">
        <v>84</v>
      </c>
      <c r="AT261" s="184" t="s">
        <v>597</v>
      </c>
      <c r="AU261" s="184" t="s">
        <v>84</v>
      </c>
      <c r="AY261" s="14" t="s">
        <v>168</v>
      </c>
      <c r="BE261" s="185">
        <f t="shared" si="24"/>
        <v>0</v>
      </c>
      <c r="BF261" s="185">
        <f t="shared" si="25"/>
        <v>0</v>
      </c>
      <c r="BG261" s="185">
        <f t="shared" si="26"/>
        <v>0</v>
      </c>
      <c r="BH261" s="185">
        <f t="shared" si="27"/>
        <v>0</v>
      </c>
      <c r="BI261" s="185">
        <f t="shared" si="28"/>
        <v>0</v>
      </c>
      <c r="BJ261" s="14" t="s">
        <v>84</v>
      </c>
      <c r="BK261" s="185">
        <f t="shared" si="29"/>
        <v>0</v>
      </c>
      <c r="BL261" s="14" t="s">
        <v>84</v>
      </c>
      <c r="BM261" s="184" t="s">
        <v>2576</v>
      </c>
    </row>
    <row r="262" spans="1:65" s="2" customFormat="1" ht="24.2" customHeight="1">
      <c r="A262" s="31"/>
      <c r="B262" s="32"/>
      <c r="C262" s="186" t="s">
        <v>947</v>
      </c>
      <c r="D262" s="186" t="s">
        <v>597</v>
      </c>
      <c r="E262" s="187" t="s">
        <v>2577</v>
      </c>
      <c r="F262" s="188" t="s">
        <v>2578</v>
      </c>
      <c r="G262" s="189" t="s">
        <v>179</v>
      </c>
      <c r="H262" s="190">
        <v>1</v>
      </c>
      <c r="I262" s="191"/>
      <c r="J262" s="192">
        <f t="shared" si="20"/>
        <v>0</v>
      </c>
      <c r="K262" s="188" t="s">
        <v>1</v>
      </c>
      <c r="L262" s="36"/>
      <c r="M262" s="193" t="s">
        <v>1</v>
      </c>
      <c r="N262" s="194" t="s">
        <v>42</v>
      </c>
      <c r="O262" s="68"/>
      <c r="P262" s="182">
        <f t="shared" si="21"/>
        <v>0</v>
      </c>
      <c r="Q262" s="182">
        <v>0</v>
      </c>
      <c r="R262" s="182">
        <f t="shared" si="22"/>
        <v>0</v>
      </c>
      <c r="S262" s="182">
        <v>0</v>
      </c>
      <c r="T262" s="183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4" t="s">
        <v>84</v>
      </c>
      <c r="AT262" s="184" t="s">
        <v>597</v>
      </c>
      <c r="AU262" s="184" t="s">
        <v>84</v>
      </c>
      <c r="AY262" s="14" t="s">
        <v>168</v>
      </c>
      <c r="BE262" s="185">
        <f t="shared" si="24"/>
        <v>0</v>
      </c>
      <c r="BF262" s="185">
        <f t="shared" si="25"/>
        <v>0</v>
      </c>
      <c r="BG262" s="185">
        <f t="shared" si="26"/>
        <v>0</v>
      </c>
      <c r="BH262" s="185">
        <f t="shared" si="27"/>
        <v>0</v>
      </c>
      <c r="BI262" s="185">
        <f t="shared" si="28"/>
        <v>0</v>
      </c>
      <c r="BJ262" s="14" t="s">
        <v>84</v>
      </c>
      <c r="BK262" s="185">
        <f t="shared" si="29"/>
        <v>0</v>
      </c>
      <c r="BL262" s="14" t="s">
        <v>84</v>
      </c>
      <c r="BM262" s="184" t="s">
        <v>2579</v>
      </c>
    </row>
    <row r="263" spans="1:65" s="2" customFormat="1" ht="24.2" customHeight="1">
      <c r="A263" s="31"/>
      <c r="B263" s="32"/>
      <c r="C263" s="186" t="s">
        <v>951</v>
      </c>
      <c r="D263" s="186" t="s">
        <v>597</v>
      </c>
      <c r="E263" s="187" t="s">
        <v>2580</v>
      </c>
      <c r="F263" s="188" t="s">
        <v>2581</v>
      </c>
      <c r="G263" s="189" t="s">
        <v>245</v>
      </c>
      <c r="H263" s="190">
        <v>1</v>
      </c>
      <c r="I263" s="191"/>
      <c r="J263" s="192">
        <f t="shared" si="20"/>
        <v>0</v>
      </c>
      <c r="K263" s="188" t="s">
        <v>1</v>
      </c>
      <c r="L263" s="36"/>
      <c r="M263" s="193" t="s">
        <v>1</v>
      </c>
      <c r="N263" s="194" t="s">
        <v>42</v>
      </c>
      <c r="O263" s="68"/>
      <c r="P263" s="182">
        <f t="shared" si="21"/>
        <v>0</v>
      </c>
      <c r="Q263" s="182">
        <v>0</v>
      </c>
      <c r="R263" s="182">
        <f t="shared" si="22"/>
        <v>0</v>
      </c>
      <c r="S263" s="182">
        <v>0</v>
      </c>
      <c r="T263" s="183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4" t="s">
        <v>84</v>
      </c>
      <c r="AT263" s="184" t="s">
        <v>597</v>
      </c>
      <c r="AU263" s="184" t="s">
        <v>84</v>
      </c>
      <c r="AY263" s="14" t="s">
        <v>168</v>
      </c>
      <c r="BE263" s="185">
        <f t="shared" si="24"/>
        <v>0</v>
      </c>
      <c r="BF263" s="185">
        <f t="shared" si="25"/>
        <v>0</v>
      </c>
      <c r="BG263" s="185">
        <f t="shared" si="26"/>
        <v>0</v>
      </c>
      <c r="BH263" s="185">
        <f t="shared" si="27"/>
        <v>0</v>
      </c>
      <c r="BI263" s="185">
        <f t="shared" si="28"/>
        <v>0</v>
      </c>
      <c r="BJ263" s="14" t="s">
        <v>84</v>
      </c>
      <c r="BK263" s="185">
        <f t="shared" si="29"/>
        <v>0</v>
      </c>
      <c r="BL263" s="14" t="s">
        <v>84</v>
      </c>
      <c r="BM263" s="184" t="s">
        <v>2582</v>
      </c>
    </row>
    <row r="264" spans="1:65" s="2" customFormat="1" ht="24.2" customHeight="1">
      <c r="A264" s="31"/>
      <c r="B264" s="32"/>
      <c r="C264" s="186" t="s">
        <v>959</v>
      </c>
      <c r="D264" s="186" t="s">
        <v>597</v>
      </c>
      <c r="E264" s="187" t="s">
        <v>2583</v>
      </c>
      <c r="F264" s="188" t="s">
        <v>2584</v>
      </c>
      <c r="G264" s="189" t="s">
        <v>245</v>
      </c>
      <c r="H264" s="190">
        <v>1</v>
      </c>
      <c r="I264" s="191"/>
      <c r="J264" s="192">
        <f t="shared" si="20"/>
        <v>0</v>
      </c>
      <c r="K264" s="188" t="s">
        <v>1</v>
      </c>
      <c r="L264" s="36"/>
      <c r="M264" s="193" t="s">
        <v>1</v>
      </c>
      <c r="N264" s="194" t="s">
        <v>42</v>
      </c>
      <c r="O264" s="68"/>
      <c r="P264" s="182">
        <f t="shared" si="21"/>
        <v>0</v>
      </c>
      <c r="Q264" s="182">
        <v>0</v>
      </c>
      <c r="R264" s="182">
        <f t="shared" si="22"/>
        <v>0</v>
      </c>
      <c r="S264" s="182">
        <v>0</v>
      </c>
      <c r="T264" s="183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4" t="s">
        <v>84</v>
      </c>
      <c r="AT264" s="184" t="s">
        <v>597</v>
      </c>
      <c r="AU264" s="184" t="s">
        <v>84</v>
      </c>
      <c r="AY264" s="14" t="s">
        <v>168</v>
      </c>
      <c r="BE264" s="185">
        <f t="shared" si="24"/>
        <v>0</v>
      </c>
      <c r="BF264" s="185">
        <f t="shared" si="25"/>
        <v>0</v>
      </c>
      <c r="BG264" s="185">
        <f t="shared" si="26"/>
        <v>0</v>
      </c>
      <c r="BH264" s="185">
        <f t="shared" si="27"/>
        <v>0</v>
      </c>
      <c r="BI264" s="185">
        <f t="shared" si="28"/>
        <v>0</v>
      </c>
      <c r="BJ264" s="14" t="s">
        <v>84</v>
      </c>
      <c r="BK264" s="185">
        <f t="shared" si="29"/>
        <v>0</v>
      </c>
      <c r="BL264" s="14" t="s">
        <v>84</v>
      </c>
      <c r="BM264" s="184" t="s">
        <v>2585</v>
      </c>
    </row>
    <row r="265" spans="1:65" s="2" customFormat="1" ht="37.9" customHeight="1">
      <c r="A265" s="31"/>
      <c r="B265" s="32"/>
      <c r="C265" s="172" t="s">
        <v>963</v>
      </c>
      <c r="D265" s="172" t="s">
        <v>163</v>
      </c>
      <c r="E265" s="173" t="s">
        <v>2586</v>
      </c>
      <c r="F265" s="174" t="s">
        <v>2587</v>
      </c>
      <c r="G265" s="175" t="s">
        <v>166</v>
      </c>
      <c r="H265" s="176">
        <v>3</v>
      </c>
      <c r="I265" s="177"/>
      <c r="J265" s="178">
        <f t="shared" si="20"/>
        <v>0</v>
      </c>
      <c r="K265" s="174" t="s">
        <v>1</v>
      </c>
      <c r="L265" s="179"/>
      <c r="M265" s="180" t="s">
        <v>1</v>
      </c>
      <c r="N265" s="181" t="s">
        <v>42</v>
      </c>
      <c r="O265" s="68"/>
      <c r="P265" s="182">
        <f t="shared" si="21"/>
        <v>0</v>
      </c>
      <c r="Q265" s="182">
        <v>0</v>
      </c>
      <c r="R265" s="182">
        <f t="shared" si="22"/>
        <v>0</v>
      </c>
      <c r="S265" s="182">
        <v>0</v>
      </c>
      <c r="T265" s="183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4" t="s">
        <v>213</v>
      </c>
      <c r="AT265" s="184" t="s">
        <v>163</v>
      </c>
      <c r="AU265" s="184" t="s">
        <v>84</v>
      </c>
      <c r="AY265" s="14" t="s">
        <v>168</v>
      </c>
      <c r="BE265" s="185">
        <f t="shared" si="24"/>
        <v>0</v>
      </c>
      <c r="BF265" s="185">
        <f t="shared" si="25"/>
        <v>0</v>
      </c>
      <c r="BG265" s="185">
        <f t="shared" si="26"/>
        <v>0</v>
      </c>
      <c r="BH265" s="185">
        <f t="shared" si="27"/>
        <v>0</v>
      </c>
      <c r="BI265" s="185">
        <f t="shared" si="28"/>
        <v>0</v>
      </c>
      <c r="BJ265" s="14" t="s">
        <v>84</v>
      </c>
      <c r="BK265" s="185">
        <f t="shared" si="29"/>
        <v>0</v>
      </c>
      <c r="BL265" s="14" t="s">
        <v>213</v>
      </c>
      <c r="BM265" s="184" t="s">
        <v>2588</v>
      </c>
    </row>
    <row r="266" spans="1:65" s="2" customFormat="1" ht="37.9" customHeight="1">
      <c r="A266" s="31"/>
      <c r="B266" s="32"/>
      <c r="C266" s="172" t="s">
        <v>967</v>
      </c>
      <c r="D266" s="172" t="s">
        <v>163</v>
      </c>
      <c r="E266" s="173" t="s">
        <v>2589</v>
      </c>
      <c r="F266" s="174" t="s">
        <v>2590</v>
      </c>
      <c r="G266" s="175" t="s">
        <v>166</v>
      </c>
      <c r="H266" s="176">
        <v>1</v>
      </c>
      <c r="I266" s="177"/>
      <c r="J266" s="178">
        <f t="shared" si="20"/>
        <v>0</v>
      </c>
      <c r="K266" s="174" t="s">
        <v>1</v>
      </c>
      <c r="L266" s="179"/>
      <c r="M266" s="180" t="s">
        <v>1</v>
      </c>
      <c r="N266" s="181" t="s">
        <v>42</v>
      </c>
      <c r="O266" s="68"/>
      <c r="P266" s="182">
        <f t="shared" si="21"/>
        <v>0</v>
      </c>
      <c r="Q266" s="182">
        <v>0</v>
      </c>
      <c r="R266" s="182">
        <f t="shared" si="22"/>
        <v>0</v>
      </c>
      <c r="S266" s="182">
        <v>0</v>
      </c>
      <c r="T266" s="183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4" t="s">
        <v>86</v>
      </c>
      <c r="AT266" s="184" t="s">
        <v>163</v>
      </c>
      <c r="AU266" s="184" t="s">
        <v>84</v>
      </c>
      <c r="AY266" s="14" t="s">
        <v>168</v>
      </c>
      <c r="BE266" s="185">
        <f t="shared" si="24"/>
        <v>0</v>
      </c>
      <c r="BF266" s="185">
        <f t="shared" si="25"/>
        <v>0</v>
      </c>
      <c r="BG266" s="185">
        <f t="shared" si="26"/>
        <v>0</v>
      </c>
      <c r="BH266" s="185">
        <f t="shared" si="27"/>
        <v>0</v>
      </c>
      <c r="BI266" s="185">
        <f t="shared" si="28"/>
        <v>0</v>
      </c>
      <c r="BJ266" s="14" t="s">
        <v>84</v>
      </c>
      <c r="BK266" s="185">
        <f t="shared" si="29"/>
        <v>0</v>
      </c>
      <c r="BL266" s="14" t="s">
        <v>84</v>
      </c>
      <c r="BM266" s="184" t="s">
        <v>2591</v>
      </c>
    </row>
    <row r="267" spans="1:65" s="2" customFormat="1" ht="37.9" customHeight="1">
      <c r="A267" s="31"/>
      <c r="B267" s="32"/>
      <c r="C267" s="172" t="s">
        <v>971</v>
      </c>
      <c r="D267" s="172" t="s">
        <v>163</v>
      </c>
      <c r="E267" s="173" t="s">
        <v>2592</v>
      </c>
      <c r="F267" s="174" t="s">
        <v>2593</v>
      </c>
      <c r="G267" s="175" t="s">
        <v>166</v>
      </c>
      <c r="H267" s="176">
        <v>1</v>
      </c>
      <c r="I267" s="177"/>
      <c r="J267" s="178">
        <f t="shared" si="20"/>
        <v>0</v>
      </c>
      <c r="K267" s="174" t="s">
        <v>1</v>
      </c>
      <c r="L267" s="179"/>
      <c r="M267" s="180" t="s">
        <v>1</v>
      </c>
      <c r="N267" s="181" t="s">
        <v>42</v>
      </c>
      <c r="O267" s="68"/>
      <c r="P267" s="182">
        <f t="shared" si="21"/>
        <v>0</v>
      </c>
      <c r="Q267" s="182">
        <v>0</v>
      </c>
      <c r="R267" s="182">
        <f t="shared" si="22"/>
        <v>0</v>
      </c>
      <c r="S267" s="182">
        <v>0</v>
      </c>
      <c r="T267" s="183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4" t="s">
        <v>86</v>
      </c>
      <c r="AT267" s="184" t="s">
        <v>163</v>
      </c>
      <c r="AU267" s="184" t="s">
        <v>84</v>
      </c>
      <c r="AY267" s="14" t="s">
        <v>168</v>
      </c>
      <c r="BE267" s="185">
        <f t="shared" si="24"/>
        <v>0</v>
      </c>
      <c r="BF267" s="185">
        <f t="shared" si="25"/>
        <v>0</v>
      </c>
      <c r="BG267" s="185">
        <f t="shared" si="26"/>
        <v>0</v>
      </c>
      <c r="BH267" s="185">
        <f t="shared" si="27"/>
        <v>0</v>
      </c>
      <c r="BI267" s="185">
        <f t="shared" si="28"/>
        <v>0</v>
      </c>
      <c r="BJ267" s="14" t="s">
        <v>84</v>
      </c>
      <c r="BK267" s="185">
        <f t="shared" si="29"/>
        <v>0</v>
      </c>
      <c r="BL267" s="14" t="s">
        <v>84</v>
      </c>
      <c r="BM267" s="184" t="s">
        <v>2594</v>
      </c>
    </row>
    <row r="268" spans="1:65" s="2" customFormat="1" ht="37.9" customHeight="1">
      <c r="A268" s="31"/>
      <c r="B268" s="32"/>
      <c r="C268" s="172" t="s">
        <v>1528</v>
      </c>
      <c r="D268" s="172" t="s">
        <v>163</v>
      </c>
      <c r="E268" s="173" t="s">
        <v>2595</v>
      </c>
      <c r="F268" s="174" t="s">
        <v>2596</v>
      </c>
      <c r="G268" s="175" t="s">
        <v>166</v>
      </c>
      <c r="H268" s="176">
        <v>2</v>
      </c>
      <c r="I268" s="177"/>
      <c r="J268" s="178">
        <f t="shared" si="20"/>
        <v>0</v>
      </c>
      <c r="K268" s="174" t="s">
        <v>1</v>
      </c>
      <c r="L268" s="179"/>
      <c r="M268" s="180" t="s">
        <v>1</v>
      </c>
      <c r="N268" s="181" t="s">
        <v>42</v>
      </c>
      <c r="O268" s="68"/>
      <c r="P268" s="182">
        <f t="shared" si="21"/>
        <v>0</v>
      </c>
      <c r="Q268" s="182">
        <v>0</v>
      </c>
      <c r="R268" s="182">
        <f t="shared" si="22"/>
        <v>0</v>
      </c>
      <c r="S268" s="182">
        <v>0</v>
      </c>
      <c r="T268" s="183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4" t="s">
        <v>86</v>
      </c>
      <c r="AT268" s="184" t="s">
        <v>163</v>
      </c>
      <c r="AU268" s="184" t="s">
        <v>84</v>
      </c>
      <c r="AY268" s="14" t="s">
        <v>168</v>
      </c>
      <c r="BE268" s="185">
        <f t="shared" si="24"/>
        <v>0</v>
      </c>
      <c r="BF268" s="185">
        <f t="shared" si="25"/>
        <v>0</v>
      </c>
      <c r="BG268" s="185">
        <f t="shared" si="26"/>
        <v>0</v>
      </c>
      <c r="BH268" s="185">
        <f t="shared" si="27"/>
        <v>0</v>
      </c>
      <c r="BI268" s="185">
        <f t="shared" si="28"/>
        <v>0</v>
      </c>
      <c r="BJ268" s="14" t="s">
        <v>84</v>
      </c>
      <c r="BK268" s="185">
        <f t="shared" si="29"/>
        <v>0</v>
      </c>
      <c r="BL268" s="14" t="s">
        <v>84</v>
      </c>
      <c r="BM268" s="184" t="s">
        <v>2597</v>
      </c>
    </row>
    <row r="269" spans="1:65" s="2" customFormat="1" ht="37.9" customHeight="1">
      <c r="A269" s="31"/>
      <c r="B269" s="32"/>
      <c r="C269" s="172" t="s">
        <v>1532</v>
      </c>
      <c r="D269" s="172" t="s">
        <v>163</v>
      </c>
      <c r="E269" s="173" t="s">
        <v>2598</v>
      </c>
      <c r="F269" s="174" t="s">
        <v>2599</v>
      </c>
      <c r="G269" s="175" t="s">
        <v>166</v>
      </c>
      <c r="H269" s="176">
        <v>2</v>
      </c>
      <c r="I269" s="177"/>
      <c r="J269" s="178">
        <f t="shared" si="20"/>
        <v>0</v>
      </c>
      <c r="K269" s="174" t="s">
        <v>1</v>
      </c>
      <c r="L269" s="179"/>
      <c r="M269" s="180" t="s">
        <v>1</v>
      </c>
      <c r="N269" s="181" t="s">
        <v>42</v>
      </c>
      <c r="O269" s="68"/>
      <c r="P269" s="182">
        <f t="shared" si="21"/>
        <v>0</v>
      </c>
      <c r="Q269" s="182">
        <v>0</v>
      </c>
      <c r="R269" s="182">
        <f t="shared" si="22"/>
        <v>0</v>
      </c>
      <c r="S269" s="182">
        <v>0</v>
      </c>
      <c r="T269" s="183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4" t="s">
        <v>86</v>
      </c>
      <c r="AT269" s="184" t="s">
        <v>163</v>
      </c>
      <c r="AU269" s="184" t="s">
        <v>84</v>
      </c>
      <c r="AY269" s="14" t="s">
        <v>168</v>
      </c>
      <c r="BE269" s="185">
        <f t="shared" si="24"/>
        <v>0</v>
      </c>
      <c r="BF269" s="185">
        <f t="shared" si="25"/>
        <v>0</v>
      </c>
      <c r="BG269" s="185">
        <f t="shared" si="26"/>
        <v>0</v>
      </c>
      <c r="BH269" s="185">
        <f t="shared" si="27"/>
        <v>0</v>
      </c>
      <c r="BI269" s="185">
        <f t="shared" si="28"/>
        <v>0</v>
      </c>
      <c r="BJ269" s="14" t="s">
        <v>84</v>
      </c>
      <c r="BK269" s="185">
        <f t="shared" si="29"/>
        <v>0</v>
      </c>
      <c r="BL269" s="14" t="s">
        <v>84</v>
      </c>
      <c r="BM269" s="184" t="s">
        <v>2600</v>
      </c>
    </row>
    <row r="270" spans="1:65" s="2" customFormat="1" ht="37.9" customHeight="1">
      <c r="A270" s="31"/>
      <c r="B270" s="32"/>
      <c r="C270" s="172" t="s">
        <v>1536</v>
      </c>
      <c r="D270" s="172" t="s">
        <v>163</v>
      </c>
      <c r="E270" s="173" t="s">
        <v>2601</v>
      </c>
      <c r="F270" s="174" t="s">
        <v>2602</v>
      </c>
      <c r="G270" s="175" t="s">
        <v>166</v>
      </c>
      <c r="H270" s="176">
        <v>5</v>
      </c>
      <c r="I270" s="177"/>
      <c r="J270" s="178">
        <f t="shared" si="20"/>
        <v>0</v>
      </c>
      <c r="K270" s="174" t="s">
        <v>1</v>
      </c>
      <c r="L270" s="179"/>
      <c r="M270" s="180" t="s">
        <v>1</v>
      </c>
      <c r="N270" s="181" t="s">
        <v>42</v>
      </c>
      <c r="O270" s="68"/>
      <c r="P270" s="182">
        <f t="shared" si="21"/>
        <v>0</v>
      </c>
      <c r="Q270" s="182">
        <v>0</v>
      </c>
      <c r="R270" s="182">
        <f t="shared" si="22"/>
        <v>0</v>
      </c>
      <c r="S270" s="182">
        <v>0</v>
      </c>
      <c r="T270" s="183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4" t="s">
        <v>86</v>
      </c>
      <c r="AT270" s="184" t="s">
        <v>163</v>
      </c>
      <c r="AU270" s="184" t="s">
        <v>84</v>
      </c>
      <c r="AY270" s="14" t="s">
        <v>168</v>
      </c>
      <c r="BE270" s="185">
        <f t="shared" si="24"/>
        <v>0</v>
      </c>
      <c r="BF270" s="185">
        <f t="shared" si="25"/>
        <v>0</v>
      </c>
      <c r="BG270" s="185">
        <f t="shared" si="26"/>
        <v>0</v>
      </c>
      <c r="BH270" s="185">
        <f t="shared" si="27"/>
        <v>0</v>
      </c>
      <c r="BI270" s="185">
        <f t="shared" si="28"/>
        <v>0</v>
      </c>
      <c r="BJ270" s="14" t="s">
        <v>84</v>
      </c>
      <c r="BK270" s="185">
        <f t="shared" si="29"/>
        <v>0</v>
      </c>
      <c r="BL270" s="14" t="s">
        <v>84</v>
      </c>
      <c r="BM270" s="184" t="s">
        <v>2603</v>
      </c>
    </row>
    <row r="271" spans="1:65" s="2" customFormat="1" ht="37.9" customHeight="1">
      <c r="A271" s="31"/>
      <c r="B271" s="32"/>
      <c r="C271" s="172" t="s">
        <v>975</v>
      </c>
      <c r="D271" s="172" t="s">
        <v>163</v>
      </c>
      <c r="E271" s="173" t="s">
        <v>2604</v>
      </c>
      <c r="F271" s="174" t="s">
        <v>2605</v>
      </c>
      <c r="G271" s="175" t="s">
        <v>166</v>
      </c>
      <c r="H271" s="176">
        <v>2</v>
      </c>
      <c r="I271" s="177"/>
      <c r="J271" s="178">
        <f t="shared" si="20"/>
        <v>0</v>
      </c>
      <c r="K271" s="174" t="s">
        <v>1</v>
      </c>
      <c r="L271" s="179"/>
      <c r="M271" s="180" t="s">
        <v>1</v>
      </c>
      <c r="N271" s="181" t="s">
        <v>42</v>
      </c>
      <c r="O271" s="68"/>
      <c r="P271" s="182">
        <f t="shared" si="21"/>
        <v>0</v>
      </c>
      <c r="Q271" s="182">
        <v>0</v>
      </c>
      <c r="R271" s="182">
        <f t="shared" si="22"/>
        <v>0</v>
      </c>
      <c r="S271" s="182">
        <v>0</v>
      </c>
      <c r="T271" s="183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4" t="s">
        <v>86</v>
      </c>
      <c r="AT271" s="184" t="s">
        <v>163</v>
      </c>
      <c r="AU271" s="184" t="s">
        <v>84</v>
      </c>
      <c r="AY271" s="14" t="s">
        <v>168</v>
      </c>
      <c r="BE271" s="185">
        <f t="shared" si="24"/>
        <v>0</v>
      </c>
      <c r="BF271" s="185">
        <f t="shared" si="25"/>
        <v>0</v>
      </c>
      <c r="BG271" s="185">
        <f t="shared" si="26"/>
        <v>0</v>
      </c>
      <c r="BH271" s="185">
        <f t="shared" si="27"/>
        <v>0</v>
      </c>
      <c r="BI271" s="185">
        <f t="shared" si="28"/>
        <v>0</v>
      </c>
      <c r="BJ271" s="14" t="s">
        <v>84</v>
      </c>
      <c r="BK271" s="185">
        <f t="shared" si="29"/>
        <v>0</v>
      </c>
      <c r="BL271" s="14" t="s">
        <v>84</v>
      </c>
      <c r="BM271" s="184" t="s">
        <v>2606</v>
      </c>
    </row>
    <row r="272" spans="1:65" s="2" customFormat="1" ht="37.9" customHeight="1">
      <c r="A272" s="31"/>
      <c r="B272" s="32"/>
      <c r="C272" s="172" t="s">
        <v>979</v>
      </c>
      <c r="D272" s="172" t="s">
        <v>163</v>
      </c>
      <c r="E272" s="173" t="s">
        <v>2607</v>
      </c>
      <c r="F272" s="174" t="s">
        <v>2608</v>
      </c>
      <c r="G272" s="175" t="s">
        <v>166</v>
      </c>
      <c r="H272" s="176">
        <v>16</v>
      </c>
      <c r="I272" s="177"/>
      <c r="J272" s="178">
        <f t="shared" si="20"/>
        <v>0</v>
      </c>
      <c r="K272" s="174" t="s">
        <v>1</v>
      </c>
      <c r="L272" s="179"/>
      <c r="M272" s="180" t="s">
        <v>1</v>
      </c>
      <c r="N272" s="181" t="s">
        <v>42</v>
      </c>
      <c r="O272" s="68"/>
      <c r="P272" s="182">
        <f t="shared" si="21"/>
        <v>0</v>
      </c>
      <c r="Q272" s="182">
        <v>0</v>
      </c>
      <c r="R272" s="182">
        <f t="shared" si="22"/>
        <v>0</v>
      </c>
      <c r="S272" s="182">
        <v>0</v>
      </c>
      <c r="T272" s="183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4" t="s">
        <v>86</v>
      </c>
      <c r="AT272" s="184" t="s">
        <v>163</v>
      </c>
      <c r="AU272" s="184" t="s">
        <v>84</v>
      </c>
      <c r="AY272" s="14" t="s">
        <v>168</v>
      </c>
      <c r="BE272" s="185">
        <f t="shared" si="24"/>
        <v>0</v>
      </c>
      <c r="BF272" s="185">
        <f t="shared" si="25"/>
        <v>0</v>
      </c>
      <c r="BG272" s="185">
        <f t="shared" si="26"/>
        <v>0</v>
      </c>
      <c r="BH272" s="185">
        <f t="shared" si="27"/>
        <v>0</v>
      </c>
      <c r="BI272" s="185">
        <f t="shared" si="28"/>
        <v>0</v>
      </c>
      <c r="BJ272" s="14" t="s">
        <v>84</v>
      </c>
      <c r="BK272" s="185">
        <f t="shared" si="29"/>
        <v>0</v>
      </c>
      <c r="BL272" s="14" t="s">
        <v>84</v>
      </c>
      <c r="BM272" s="184" t="s">
        <v>2609</v>
      </c>
    </row>
    <row r="273" spans="1:65" s="2" customFormat="1" ht="24.2" customHeight="1">
      <c r="A273" s="31"/>
      <c r="B273" s="32"/>
      <c r="C273" s="172" t="s">
        <v>983</v>
      </c>
      <c r="D273" s="172" t="s">
        <v>163</v>
      </c>
      <c r="E273" s="173" t="s">
        <v>2610</v>
      </c>
      <c r="F273" s="174" t="s">
        <v>2611</v>
      </c>
      <c r="G273" s="175" t="s">
        <v>166</v>
      </c>
      <c r="H273" s="176">
        <v>20</v>
      </c>
      <c r="I273" s="177"/>
      <c r="J273" s="178">
        <f t="shared" si="20"/>
        <v>0</v>
      </c>
      <c r="K273" s="174" t="s">
        <v>1</v>
      </c>
      <c r="L273" s="179"/>
      <c r="M273" s="180" t="s">
        <v>1</v>
      </c>
      <c r="N273" s="181" t="s">
        <v>42</v>
      </c>
      <c r="O273" s="68"/>
      <c r="P273" s="182">
        <f t="shared" si="21"/>
        <v>0</v>
      </c>
      <c r="Q273" s="182">
        <v>0</v>
      </c>
      <c r="R273" s="182">
        <f t="shared" si="22"/>
        <v>0</v>
      </c>
      <c r="S273" s="182">
        <v>0</v>
      </c>
      <c r="T273" s="183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4" t="s">
        <v>86</v>
      </c>
      <c r="AT273" s="184" t="s">
        <v>163</v>
      </c>
      <c r="AU273" s="184" t="s">
        <v>84</v>
      </c>
      <c r="AY273" s="14" t="s">
        <v>168</v>
      </c>
      <c r="BE273" s="185">
        <f t="shared" si="24"/>
        <v>0</v>
      </c>
      <c r="BF273" s="185">
        <f t="shared" si="25"/>
        <v>0</v>
      </c>
      <c r="BG273" s="185">
        <f t="shared" si="26"/>
        <v>0</v>
      </c>
      <c r="BH273" s="185">
        <f t="shared" si="27"/>
        <v>0</v>
      </c>
      <c r="BI273" s="185">
        <f t="shared" si="28"/>
        <v>0</v>
      </c>
      <c r="BJ273" s="14" t="s">
        <v>84</v>
      </c>
      <c r="BK273" s="185">
        <f t="shared" si="29"/>
        <v>0</v>
      </c>
      <c r="BL273" s="14" t="s">
        <v>84</v>
      </c>
      <c r="BM273" s="184" t="s">
        <v>2612</v>
      </c>
    </row>
    <row r="274" spans="1:65" s="2" customFormat="1" ht="24.2" customHeight="1">
      <c r="A274" s="31"/>
      <c r="B274" s="32"/>
      <c r="C274" s="172" t="s">
        <v>987</v>
      </c>
      <c r="D274" s="172" t="s">
        <v>163</v>
      </c>
      <c r="E274" s="173" t="s">
        <v>2613</v>
      </c>
      <c r="F274" s="174" t="s">
        <v>2614</v>
      </c>
      <c r="G274" s="175" t="s">
        <v>166</v>
      </c>
      <c r="H274" s="176">
        <v>2</v>
      </c>
      <c r="I274" s="177"/>
      <c r="J274" s="178">
        <f t="shared" si="20"/>
        <v>0</v>
      </c>
      <c r="K274" s="174" t="s">
        <v>1</v>
      </c>
      <c r="L274" s="179"/>
      <c r="M274" s="180" t="s">
        <v>1</v>
      </c>
      <c r="N274" s="181" t="s">
        <v>42</v>
      </c>
      <c r="O274" s="68"/>
      <c r="P274" s="182">
        <f t="shared" si="21"/>
        <v>0</v>
      </c>
      <c r="Q274" s="182">
        <v>0</v>
      </c>
      <c r="R274" s="182">
        <f t="shared" si="22"/>
        <v>0</v>
      </c>
      <c r="S274" s="182">
        <v>0</v>
      </c>
      <c r="T274" s="183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4" t="s">
        <v>86</v>
      </c>
      <c r="AT274" s="184" t="s">
        <v>163</v>
      </c>
      <c r="AU274" s="184" t="s">
        <v>84</v>
      </c>
      <c r="AY274" s="14" t="s">
        <v>168</v>
      </c>
      <c r="BE274" s="185">
        <f t="shared" si="24"/>
        <v>0</v>
      </c>
      <c r="BF274" s="185">
        <f t="shared" si="25"/>
        <v>0</v>
      </c>
      <c r="BG274" s="185">
        <f t="shared" si="26"/>
        <v>0</v>
      </c>
      <c r="BH274" s="185">
        <f t="shared" si="27"/>
        <v>0</v>
      </c>
      <c r="BI274" s="185">
        <f t="shared" si="28"/>
        <v>0</v>
      </c>
      <c r="BJ274" s="14" t="s">
        <v>84</v>
      </c>
      <c r="BK274" s="185">
        <f t="shared" si="29"/>
        <v>0</v>
      </c>
      <c r="BL274" s="14" t="s">
        <v>84</v>
      </c>
      <c r="BM274" s="184" t="s">
        <v>2615</v>
      </c>
    </row>
    <row r="275" spans="1:65" s="2" customFormat="1" ht="37.9" customHeight="1">
      <c r="A275" s="31"/>
      <c r="B275" s="32"/>
      <c r="C275" s="172" t="s">
        <v>991</v>
      </c>
      <c r="D275" s="172" t="s">
        <v>163</v>
      </c>
      <c r="E275" s="173" t="s">
        <v>2616</v>
      </c>
      <c r="F275" s="174" t="s">
        <v>2617</v>
      </c>
      <c r="G275" s="175" t="s">
        <v>166</v>
      </c>
      <c r="H275" s="176">
        <v>2</v>
      </c>
      <c r="I275" s="177"/>
      <c r="J275" s="178">
        <f t="shared" si="20"/>
        <v>0</v>
      </c>
      <c r="K275" s="174" t="s">
        <v>1</v>
      </c>
      <c r="L275" s="179"/>
      <c r="M275" s="180" t="s">
        <v>1</v>
      </c>
      <c r="N275" s="181" t="s">
        <v>42</v>
      </c>
      <c r="O275" s="68"/>
      <c r="P275" s="182">
        <f t="shared" si="21"/>
        <v>0</v>
      </c>
      <c r="Q275" s="182">
        <v>0</v>
      </c>
      <c r="R275" s="182">
        <f t="shared" si="22"/>
        <v>0</v>
      </c>
      <c r="S275" s="182">
        <v>0</v>
      </c>
      <c r="T275" s="183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4" t="s">
        <v>86</v>
      </c>
      <c r="AT275" s="184" t="s">
        <v>163</v>
      </c>
      <c r="AU275" s="184" t="s">
        <v>84</v>
      </c>
      <c r="AY275" s="14" t="s">
        <v>168</v>
      </c>
      <c r="BE275" s="185">
        <f t="shared" si="24"/>
        <v>0</v>
      </c>
      <c r="BF275" s="185">
        <f t="shared" si="25"/>
        <v>0</v>
      </c>
      <c r="BG275" s="185">
        <f t="shared" si="26"/>
        <v>0</v>
      </c>
      <c r="BH275" s="185">
        <f t="shared" si="27"/>
        <v>0</v>
      </c>
      <c r="BI275" s="185">
        <f t="shared" si="28"/>
        <v>0</v>
      </c>
      <c r="BJ275" s="14" t="s">
        <v>84</v>
      </c>
      <c r="BK275" s="185">
        <f t="shared" si="29"/>
        <v>0</v>
      </c>
      <c r="BL275" s="14" t="s">
        <v>84</v>
      </c>
      <c r="BM275" s="184" t="s">
        <v>2618</v>
      </c>
    </row>
    <row r="276" spans="1:65" s="2" customFormat="1" ht="24.2" customHeight="1">
      <c r="A276" s="31"/>
      <c r="B276" s="32"/>
      <c r="C276" s="172" t="s">
        <v>995</v>
      </c>
      <c r="D276" s="172" t="s">
        <v>163</v>
      </c>
      <c r="E276" s="173" t="s">
        <v>2619</v>
      </c>
      <c r="F276" s="174" t="s">
        <v>2620</v>
      </c>
      <c r="G276" s="175" t="s">
        <v>166</v>
      </c>
      <c r="H276" s="176">
        <v>2</v>
      </c>
      <c r="I276" s="177"/>
      <c r="J276" s="178">
        <f t="shared" si="20"/>
        <v>0</v>
      </c>
      <c r="K276" s="174" t="s">
        <v>1</v>
      </c>
      <c r="L276" s="179"/>
      <c r="M276" s="180" t="s">
        <v>1</v>
      </c>
      <c r="N276" s="181" t="s">
        <v>42</v>
      </c>
      <c r="O276" s="68"/>
      <c r="P276" s="182">
        <f t="shared" si="21"/>
        <v>0</v>
      </c>
      <c r="Q276" s="182">
        <v>0</v>
      </c>
      <c r="R276" s="182">
        <f t="shared" si="22"/>
        <v>0</v>
      </c>
      <c r="S276" s="182">
        <v>0</v>
      </c>
      <c r="T276" s="183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4" t="s">
        <v>86</v>
      </c>
      <c r="AT276" s="184" t="s">
        <v>163</v>
      </c>
      <c r="AU276" s="184" t="s">
        <v>84</v>
      </c>
      <c r="AY276" s="14" t="s">
        <v>168</v>
      </c>
      <c r="BE276" s="185">
        <f t="shared" si="24"/>
        <v>0</v>
      </c>
      <c r="BF276" s="185">
        <f t="shared" si="25"/>
        <v>0</v>
      </c>
      <c r="BG276" s="185">
        <f t="shared" si="26"/>
        <v>0</v>
      </c>
      <c r="BH276" s="185">
        <f t="shared" si="27"/>
        <v>0</v>
      </c>
      <c r="BI276" s="185">
        <f t="shared" si="28"/>
        <v>0</v>
      </c>
      <c r="BJ276" s="14" t="s">
        <v>84</v>
      </c>
      <c r="BK276" s="185">
        <f t="shared" si="29"/>
        <v>0</v>
      </c>
      <c r="BL276" s="14" t="s">
        <v>84</v>
      </c>
      <c r="BM276" s="184" t="s">
        <v>2621</v>
      </c>
    </row>
    <row r="277" spans="1:65" s="2" customFormat="1" ht="37.9" customHeight="1">
      <c r="A277" s="31"/>
      <c r="B277" s="32"/>
      <c r="C277" s="172" t="s">
        <v>999</v>
      </c>
      <c r="D277" s="172" t="s">
        <v>163</v>
      </c>
      <c r="E277" s="173" t="s">
        <v>2622</v>
      </c>
      <c r="F277" s="174" t="s">
        <v>2623</v>
      </c>
      <c r="G277" s="175" t="s">
        <v>166</v>
      </c>
      <c r="H277" s="176">
        <v>1</v>
      </c>
      <c r="I277" s="177"/>
      <c r="J277" s="178">
        <f t="shared" si="20"/>
        <v>0</v>
      </c>
      <c r="K277" s="174" t="s">
        <v>1</v>
      </c>
      <c r="L277" s="179"/>
      <c r="M277" s="180" t="s">
        <v>1</v>
      </c>
      <c r="N277" s="181" t="s">
        <v>42</v>
      </c>
      <c r="O277" s="68"/>
      <c r="P277" s="182">
        <f t="shared" si="21"/>
        <v>0</v>
      </c>
      <c r="Q277" s="182">
        <v>0</v>
      </c>
      <c r="R277" s="182">
        <f t="shared" si="22"/>
        <v>0</v>
      </c>
      <c r="S277" s="182">
        <v>0</v>
      </c>
      <c r="T277" s="183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4" t="s">
        <v>86</v>
      </c>
      <c r="AT277" s="184" t="s">
        <v>163</v>
      </c>
      <c r="AU277" s="184" t="s">
        <v>84</v>
      </c>
      <c r="AY277" s="14" t="s">
        <v>168</v>
      </c>
      <c r="BE277" s="185">
        <f t="shared" si="24"/>
        <v>0</v>
      </c>
      <c r="BF277" s="185">
        <f t="shared" si="25"/>
        <v>0</v>
      </c>
      <c r="BG277" s="185">
        <f t="shared" si="26"/>
        <v>0</v>
      </c>
      <c r="BH277" s="185">
        <f t="shared" si="27"/>
        <v>0</v>
      </c>
      <c r="BI277" s="185">
        <f t="shared" si="28"/>
        <v>0</v>
      </c>
      <c r="BJ277" s="14" t="s">
        <v>84</v>
      </c>
      <c r="BK277" s="185">
        <f t="shared" si="29"/>
        <v>0</v>
      </c>
      <c r="BL277" s="14" t="s">
        <v>84</v>
      </c>
      <c r="BM277" s="184" t="s">
        <v>2624</v>
      </c>
    </row>
    <row r="278" spans="1:65" s="2" customFormat="1" ht="37.9" customHeight="1">
      <c r="A278" s="31"/>
      <c r="B278" s="32"/>
      <c r="C278" s="172" t="s">
        <v>1003</v>
      </c>
      <c r="D278" s="172" t="s">
        <v>163</v>
      </c>
      <c r="E278" s="173" t="s">
        <v>2625</v>
      </c>
      <c r="F278" s="174" t="s">
        <v>2626</v>
      </c>
      <c r="G278" s="175" t="s">
        <v>166</v>
      </c>
      <c r="H278" s="176">
        <v>1</v>
      </c>
      <c r="I278" s="177"/>
      <c r="J278" s="178">
        <f t="shared" si="20"/>
        <v>0</v>
      </c>
      <c r="K278" s="174" t="s">
        <v>1</v>
      </c>
      <c r="L278" s="179"/>
      <c r="M278" s="180" t="s">
        <v>1</v>
      </c>
      <c r="N278" s="181" t="s">
        <v>42</v>
      </c>
      <c r="O278" s="68"/>
      <c r="P278" s="182">
        <f t="shared" si="21"/>
        <v>0</v>
      </c>
      <c r="Q278" s="182">
        <v>0</v>
      </c>
      <c r="R278" s="182">
        <f t="shared" si="22"/>
        <v>0</v>
      </c>
      <c r="S278" s="182">
        <v>0</v>
      </c>
      <c r="T278" s="183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4" t="s">
        <v>86</v>
      </c>
      <c r="AT278" s="184" t="s">
        <v>163</v>
      </c>
      <c r="AU278" s="184" t="s">
        <v>84</v>
      </c>
      <c r="AY278" s="14" t="s">
        <v>168</v>
      </c>
      <c r="BE278" s="185">
        <f t="shared" si="24"/>
        <v>0</v>
      </c>
      <c r="BF278" s="185">
        <f t="shared" si="25"/>
        <v>0</v>
      </c>
      <c r="BG278" s="185">
        <f t="shared" si="26"/>
        <v>0</v>
      </c>
      <c r="BH278" s="185">
        <f t="shared" si="27"/>
        <v>0</v>
      </c>
      <c r="BI278" s="185">
        <f t="shared" si="28"/>
        <v>0</v>
      </c>
      <c r="BJ278" s="14" t="s">
        <v>84</v>
      </c>
      <c r="BK278" s="185">
        <f t="shared" si="29"/>
        <v>0</v>
      </c>
      <c r="BL278" s="14" t="s">
        <v>84</v>
      </c>
      <c r="BM278" s="184" t="s">
        <v>2627</v>
      </c>
    </row>
    <row r="279" spans="1:65" s="2" customFormat="1" ht="37.9" customHeight="1">
      <c r="A279" s="31"/>
      <c r="B279" s="32"/>
      <c r="C279" s="172" t="s">
        <v>1007</v>
      </c>
      <c r="D279" s="172" t="s">
        <v>163</v>
      </c>
      <c r="E279" s="173" t="s">
        <v>2628</v>
      </c>
      <c r="F279" s="174" t="s">
        <v>2629</v>
      </c>
      <c r="G279" s="175" t="s">
        <v>166</v>
      </c>
      <c r="H279" s="176">
        <v>1</v>
      </c>
      <c r="I279" s="177"/>
      <c r="J279" s="178">
        <f t="shared" si="20"/>
        <v>0</v>
      </c>
      <c r="K279" s="174" t="s">
        <v>1</v>
      </c>
      <c r="L279" s="179"/>
      <c r="M279" s="180" t="s">
        <v>1</v>
      </c>
      <c r="N279" s="181" t="s">
        <v>42</v>
      </c>
      <c r="O279" s="68"/>
      <c r="P279" s="182">
        <f t="shared" si="21"/>
        <v>0</v>
      </c>
      <c r="Q279" s="182">
        <v>0</v>
      </c>
      <c r="R279" s="182">
        <f t="shared" si="22"/>
        <v>0</v>
      </c>
      <c r="S279" s="182">
        <v>0</v>
      </c>
      <c r="T279" s="183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4" t="s">
        <v>86</v>
      </c>
      <c r="AT279" s="184" t="s">
        <v>163</v>
      </c>
      <c r="AU279" s="184" t="s">
        <v>84</v>
      </c>
      <c r="AY279" s="14" t="s">
        <v>168</v>
      </c>
      <c r="BE279" s="185">
        <f t="shared" si="24"/>
        <v>0</v>
      </c>
      <c r="BF279" s="185">
        <f t="shared" si="25"/>
        <v>0</v>
      </c>
      <c r="BG279" s="185">
        <f t="shared" si="26"/>
        <v>0</v>
      </c>
      <c r="BH279" s="185">
        <f t="shared" si="27"/>
        <v>0</v>
      </c>
      <c r="BI279" s="185">
        <f t="shared" si="28"/>
        <v>0</v>
      </c>
      <c r="BJ279" s="14" t="s">
        <v>84</v>
      </c>
      <c r="BK279" s="185">
        <f t="shared" si="29"/>
        <v>0</v>
      </c>
      <c r="BL279" s="14" t="s">
        <v>84</v>
      </c>
      <c r="BM279" s="184" t="s">
        <v>2630</v>
      </c>
    </row>
    <row r="280" spans="1:65" s="2" customFormat="1" ht="37.9" customHeight="1">
      <c r="A280" s="31"/>
      <c r="B280" s="32"/>
      <c r="C280" s="172" t="s">
        <v>1010</v>
      </c>
      <c r="D280" s="172" t="s">
        <v>163</v>
      </c>
      <c r="E280" s="173" t="s">
        <v>2631</v>
      </c>
      <c r="F280" s="174" t="s">
        <v>2632</v>
      </c>
      <c r="G280" s="175" t="s">
        <v>166</v>
      </c>
      <c r="H280" s="176">
        <v>1</v>
      </c>
      <c r="I280" s="177"/>
      <c r="J280" s="178">
        <f t="shared" si="20"/>
        <v>0</v>
      </c>
      <c r="K280" s="174" t="s">
        <v>1</v>
      </c>
      <c r="L280" s="179"/>
      <c r="M280" s="180" t="s">
        <v>1</v>
      </c>
      <c r="N280" s="181" t="s">
        <v>42</v>
      </c>
      <c r="O280" s="68"/>
      <c r="P280" s="182">
        <f t="shared" si="21"/>
        <v>0</v>
      </c>
      <c r="Q280" s="182">
        <v>0</v>
      </c>
      <c r="R280" s="182">
        <f t="shared" si="22"/>
        <v>0</v>
      </c>
      <c r="S280" s="182">
        <v>0</v>
      </c>
      <c r="T280" s="183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4" t="s">
        <v>86</v>
      </c>
      <c r="AT280" s="184" t="s">
        <v>163</v>
      </c>
      <c r="AU280" s="184" t="s">
        <v>84</v>
      </c>
      <c r="AY280" s="14" t="s">
        <v>168</v>
      </c>
      <c r="BE280" s="185">
        <f t="shared" si="24"/>
        <v>0</v>
      </c>
      <c r="BF280" s="185">
        <f t="shared" si="25"/>
        <v>0</v>
      </c>
      <c r="BG280" s="185">
        <f t="shared" si="26"/>
        <v>0</v>
      </c>
      <c r="BH280" s="185">
        <f t="shared" si="27"/>
        <v>0</v>
      </c>
      <c r="BI280" s="185">
        <f t="shared" si="28"/>
        <v>0</v>
      </c>
      <c r="BJ280" s="14" t="s">
        <v>84</v>
      </c>
      <c r="BK280" s="185">
        <f t="shared" si="29"/>
        <v>0</v>
      </c>
      <c r="BL280" s="14" t="s">
        <v>84</v>
      </c>
      <c r="BM280" s="184" t="s">
        <v>2633</v>
      </c>
    </row>
    <row r="281" spans="1:65" s="2" customFormat="1" ht="24.2" customHeight="1">
      <c r="A281" s="31"/>
      <c r="B281" s="32"/>
      <c r="C281" s="186" t="s">
        <v>729</v>
      </c>
      <c r="D281" s="186" t="s">
        <v>597</v>
      </c>
      <c r="E281" s="187" t="s">
        <v>1485</v>
      </c>
      <c r="F281" s="188" t="s">
        <v>1486</v>
      </c>
      <c r="G281" s="189" t="s">
        <v>166</v>
      </c>
      <c r="H281" s="190">
        <v>2</v>
      </c>
      <c r="I281" s="191"/>
      <c r="J281" s="192">
        <f t="shared" si="20"/>
        <v>0</v>
      </c>
      <c r="K281" s="188" t="s">
        <v>1</v>
      </c>
      <c r="L281" s="36"/>
      <c r="M281" s="193" t="s">
        <v>1</v>
      </c>
      <c r="N281" s="194" t="s">
        <v>42</v>
      </c>
      <c r="O281" s="68"/>
      <c r="P281" s="182">
        <f t="shared" si="21"/>
        <v>0</v>
      </c>
      <c r="Q281" s="182">
        <v>0</v>
      </c>
      <c r="R281" s="182">
        <f t="shared" si="22"/>
        <v>0</v>
      </c>
      <c r="S281" s="182">
        <v>0</v>
      </c>
      <c r="T281" s="183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84" t="s">
        <v>84</v>
      </c>
      <c r="AT281" s="184" t="s">
        <v>597</v>
      </c>
      <c r="AU281" s="184" t="s">
        <v>84</v>
      </c>
      <c r="AY281" s="14" t="s">
        <v>168</v>
      </c>
      <c r="BE281" s="185">
        <f t="shared" si="24"/>
        <v>0</v>
      </c>
      <c r="BF281" s="185">
        <f t="shared" si="25"/>
        <v>0</v>
      </c>
      <c r="BG281" s="185">
        <f t="shared" si="26"/>
        <v>0</v>
      </c>
      <c r="BH281" s="185">
        <f t="shared" si="27"/>
        <v>0</v>
      </c>
      <c r="BI281" s="185">
        <f t="shared" si="28"/>
        <v>0</v>
      </c>
      <c r="BJ281" s="14" t="s">
        <v>84</v>
      </c>
      <c r="BK281" s="185">
        <f t="shared" si="29"/>
        <v>0</v>
      </c>
      <c r="BL281" s="14" t="s">
        <v>84</v>
      </c>
      <c r="BM281" s="184" t="s">
        <v>2634</v>
      </c>
    </row>
    <row r="282" spans="1:65" s="2" customFormat="1" ht="49.15" customHeight="1">
      <c r="A282" s="31"/>
      <c r="B282" s="32"/>
      <c r="C282" s="172" t="s">
        <v>733</v>
      </c>
      <c r="D282" s="172" t="s">
        <v>163</v>
      </c>
      <c r="E282" s="173" t="s">
        <v>2635</v>
      </c>
      <c r="F282" s="174" t="s">
        <v>2636</v>
      </c>
      <c r="G282" s="175" t="s">
        <v>166</v>
      </c>
      <c r="H282" s="176">
        <v>2</v>
      </c>
      <c r="I282" s="177"/>
      <c r="J282" s="178">
        <f t="shared" si="20"/>
        <v>0</v>
      </c>
      <c r="K282" s="174" t="s">
        <v>1</v>
      </c>
      <c r="L282" s="179"/>
      <c r="M282" s="180" t="s">
        <v>1</v>
      </c>
      <c r="N282" s="181" t="s">
        <v>42</v>
      </c>
      <c r="O282" s="68"/>
      <c r="P282" s="182">
        <f t="shared" si="21"/>
        <v>0</v>
      </c>
      <c r="Q282" s="182">
        <v>0</v>
      </c>
      <c r="R282" s="182">
        <f t="shared" si="22"/>
        <v>0</v>
      </c>
      <c r="S282" s="182">
        <v>0</v>
      </c>
      <c r="T282" s="183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4" t="s">
        <v>213</v>
      </c>
      <c r="AT282" s="184" t="s">
        <v>163</v>
      </c>
      <c r="AU282" s="184" t="s">
        <v>84</v>
      </c>
      <c r="AY282" s="14" t="s">
        <v>168</v>
      </c>
      <c r="BE282" s="185">
        <f t="shared" si="24"/>
        <v>0</v>
      </c>
      <c r="BF282" s="185">
        <f t="shared" si="25"/>
        <v>0</v>
      </c>
      <c r="BG282" s="185">
        <f t="shared" si="26"/>
        <v>0</v>
      </c>
      <c r="BH282" s="185">
        <f t="shared" si="27"/>
        <v>0</v>
      </c>
      <c r="BI282" s="185">
        <f t="shared" si="28"/>
        <v>0</v>
      </c>
      <c r="BJ282" s="14" t="s">
        <v>84</v>
      </c>
      <c r="BK282" s="185">
        <f t="shared" si="29"/>
        <v>0</v>
      </c>
      <c r="BL282" s="14" t="s">
        <v>213</v>
      </c>
      <c r="BM282" s="184" t="s">
        <v>2637</v>
      </c>
    </row>
    <row r="283" spans="1:65" s="2" customFormat="1" ht="14.45" customHeight="1">
      <c r="A283" s="31"/>
      <c r="B283" s="32"/>
      <c r="C283" s="186" t="s">
        <v>839</v>
      </c>
      <c r="D283" s="186" t="s">
        <v>597</v>
      </c>
      <c r="E283" s="187" t="s">
        <v>2638</v>
      </c>
      <c r="F283" s="188" t="s">
        <v>2639</v>
      </c>
      <c r="G283" s="189" t="s">
        <v>166</v>
      </c>
      <c r="H283" s="190">
        <v>12</v>
      </c>
      <c r="I283" s="191"/>
      <c r="J283" s="192">
        <f t="shared" si="20"/>
        <v>0</v>
      </c>
      <c r="K283" s="188" t="s">
        <v>1</v>
      </c>
      <c r="L283" s="36"/>
      <c r="M283" s="193" t="s">
        <v>1</v>
      </c>
      <c r="N283" s="194" t="s">
        <v>42</v>
      </c>
      <c r="O283" s="68"/>
      <c r="P283" s="182">
        <f t="shared" si="21"/>
        <v>0</v>
      </c>
      <c r="Q283" s="182">
        <v>0</v>
      </c>
      <c r="R283" s="182">
        <f t="shared" si="22"/>
        <v>0</v>
      </c>
      <c r="S283" s="182">
        <v>0</v>
      </c>
      <c r="T283" s="183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84" t="s">
        <v>84</v>
      </c>
      <c r="AT283" s="184" t="s">
        <v>597</v>
      </c>
      <c r="AU283" s="184" t="s">
        <v>84</v>
      </c>
      <c r="AY283" s="14" t="s">
        <v>168</v>
      </c>
      <c r="BE283" s="185">
        <f t="shared" si="24"/>
        <v>0</v>
      </c>
      <c r="BF283" s="185">
        <f t="shared" si="25"/>
        <v>0</v>
      </c>
      <c r="BG283" s="185">
        <f t="shared" si="26"/>
        <v>0</v>
      </c>
      <c r="BH283" s="185">
        <f t="shared" si="27"/>
        <v>0</v>
      </c>
      <c r="BI283" s="185">
        <f t="shared" si="28"/>
        <v>0</v>
      </c>
      <c r="BJ283" s="14" t="s">
        <v>84</v>
      </c>
      <c r="BK283" s="185">
        <f t="shared" si="29"/>
        <v>0</v>
      </c>
      <c r="BL283" s="14" t="s">
        <v>84</v>
      </c>
      <c r="BM283" s="184" t="s">
        <v>2640</v>
      </c>
    </row>
    <row r="284" spans="1:65" s="2" customFormat="1" ht="14.45" customHeight="1">
      <c r="A284" s="31"/>
      <c r="B284" s="32"/>
      <c r="C284" s="186" t="s">
        <v>843</v>
      </c>
      <c r="D284" s="186" t="s">
        <v>597</v>
      </c>
      <c r="E284" s="187" t="s">
        <v>2641</v>
      </c>
      <c r="F284" s="188" t="s">
        <v>2642</v>
      </c>
      <c r="G284" s="189" t="s">
        <v>166</v>
      </c>
      <c r="H284" s="190">
        <v>3</v>
      </c>
      <c r="I284" s="191"/>
      <c r="J284" s="192">
        <f t="shared" si="20"/>
        <v>0</v>
      </c>
      <c r="K284" s="188" t="s">
        <v>1</v>
      </c>
      <c r="L284" s="36"/>
      <c r="M284" s="193" t="s">
        <v>1</v>
      </c>
      <c r="N284" s="194" t="s">
        <v>42</v>
      </c>
      <c r="O284" s="68"/>
      <c r="P284" s="182">
        <f t="shared" si="21"/>
        <v>0</v>
      </c>
      <c r="Q284" s="182">
        <v>0</v>
      </c>
      <c r="R284" s="182">
        <f t="shared" si="22"/>
        <v>0</v>
      </c>
      <c r="S284" s="182">
        <v>0</v>
      </c>
      <c r="T284" s="183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84" t="s">
        <v>84</v>
      </c>
      <c r="AT284" s="184" t="s">
        <v>597</v>
      </c>
      <c r="AU284" s="184" t="s">
        <v>84</v>
      </c>
      <c r="AY284" s="14" t="s">
        <v>168</v>
      </c>
      <c r="BE284" s="185">
        <f t="shared" si="24"/>
        <v>0</v>
      </c>
      <c r="BF284" s="185">
        <f t="shared" si="25"/>
        <v>0</v>
      </c>
      <c r="BG284" s="185">
        <f t="shared" si="26"/>
        <v>0</v>
      </c>
      <c r="BH284" s="185">
        <f t="shared" si="27"/>
        <v>0</v>
      </c>
      <c r="BI284" s="185">
        <f t="shared" si="28"/>
        <v>0</v>
      </c>
      <c r="BJ284" s="14" t="s">
        <v>84</v>
      </c>
      <c r="BK284" s="185">
        <f t="shared" si="29"/>
        <v>0</v>
      </c>
      <c r="BL284" s="14" t="s">
        <v>84</v>
      </c>
      <c r="BM284" s="184" t="s">
        <v>2643</v>
      </c>
    </row>
    <row r="285" spans="1:65" s="2" customFormat="1" ht="14.45" customHeight="1">
      <c r="A285" s="31"/>
      <c r="B285" s="32"/>
      <c r="C285" s="186" t="s">
        <v>847</v>
      </c>
      <c r="D285" s="186" t="s">
        <v>597</v>
      </c>
      <c r="E285" s="187" t="s">
        <v>2644</v>
      </c>
      <c r="F285" s="188" t="s">
        <v>2645</v>
      </c>
      <c r="G285" s="189" t="s">
        <v>166</v>
      </c>
      <c r="H285" s="190">
        <v>3</v>
      </c>
      <c r="I285" s="191"/>
      <c r="J285" s="192">
        <f t="shared" si="20"/>
        <v>0</v>
      </c>
      <c r="K285" s="188" t="s">
        <v>1</v>
      </c>
      <c r="L285" s="36"/>
      <c r="M285" s="193" t="s">
        <v>1</v>
      </c>
      <c r="N285" s="194" t="s">
        <v>42</v>
      </c>
      <c r="O285" s="68"/>
      <c r="P285" s="182">
        <f t="shared" si="21"/>
        <v>0</v>
      </c>
      <c r="Q285" s="182">
        <v>0</v>
      </c>
      <c r="R285" s="182">
        <f t="shared" si="22"/>
        <v>0</v>
      </c>
      <c r="S285" s="182">
        <v>0</v>
      </c>
      <c r="T285" s="183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4" t="s">
        <v>84</v>
      </c>
      <c r="AT285" s="184" t="s">
        <v>597</v>
      </c>
      <c r="AU285" s="184" t="s">
        <v>84</v>
      </c>
      <c r="AY285" s="14" t="s">
        <v>168</v>
      </c>
      <c r="BE285" s="185">
        <f t="shared" si="24"/>
        <v>0</v>
      </c>
      <c r="BF285" s="185">
        <f t="shared" si="25"/>
        <v>0</v>
      </c>
      <c r="BG285" s="185">
        <f t="shared" si="26"/>
        <v>0</v>
      </c>
      <c r="BH285" s="185">
        <f t="shared" si="27"/>
        <v>0</v>
      </c>
      <c r="BI285" s="185">
        <f t="shared" si="28"/>
        <v>0</v>
      </c>
      <c r="BJ285" s="14" t="s">
        <v>84</v>
      </c>
      <c r="BK285" s="185">
        <f t="shared" si="29"/>
        <v>0</v>
      </c>
      <c r="BL285" s="14" t="s">
        <v>84</v>
      </c>
      <c r="BM285" s="184" t="s">
        <v>2646</v>
      </c>
    </row>
    <row r="286" spans="1:65" s="2" customFormat="1" ht="24.2" customHeight="1">
      <c r="A286" s="31"/>
      <c r="B286" s="32"/>
      <c r="C286" s="186" t="s">
        <v>851</v>
      </c>
      <c r="D286" s="186" t="s">
        <v>597</v>
      </c>
      <c r="E286" s="187" t="s">
        <v>2647</v>
      </c>
      <c r="F286" s="188" t="s">
        <v>2648</v>
      </c>
      <c r="G286" s="189" t="s">
        <v>166</v>
      </c>
      <c r="H286" s="190">
        <v>7</v>
      </c>
      <c r="I286" s="191"/>
      <c r="J286" s="192">
        <f t="shared" si="20"/>
        <v>0</v>
      </c>
      <c r="K286" s="188" t="s">
        <v>1</v>
      </c>
      <c r="L286" s="36"/>
      <c r="M286" s="193" t="s">
        <v>1</v>
      </c>
      <c r="N286" s="194" t="s">
        <v>42</v>
      </c>
      <c r="O286" s="68"/>
      <c r="P286" s="182">
        <f t="shared" si="21"/>
        <v>0</v>
      </c>
      <c r="Q286" s="182">
        <v>0</v>
      </c>
      <c r="R286" s="182">
        <f t="shared" si="22"/>
        <v>0</v>
      </c>
      <c r="S286" s="182">
        <v>0</v>
      </c>
      <c r="T286" s="183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84" t="s">
        <v>84</v>
      </c>
      <c r="AT286" s="184" t="s">
        <v>597</v>
      </c>
      <c r="AU286" s="184" t="s">
        <v>84</v>
      </c>
      <c r="AY286" s="14" t="s">
        <v>168</v>
      </c>
      <c r="BE286" s="185">
        <f t="shared" si="24"/>
        <v>0</v>
      </c>
      <c r="BF286" s="185">
        <f t="shared" si="25"/>
        <v>0</v>
      </c>
      <c r="BG286" s="185">
        <f t="shared" si="26"/>
        <v>0</v>
      </c>
      <c r="BH286" s="185">
        <f t="shared" si="27"/>
        <v>0</v>
      </c>
      <c r="BI286" s="185">
        <f t="shared" si="28"/>
        <v>0</v>
      </c>
      <c r="BJ286" s="14" t="s">
        <v>84</v>
      </c>
      <c r="BK286" s="185">
        <f t="shared" si="29"/>
        <v>0</v>
      </c>
      <c r="BL286" s="14" t="s">
        <v>84</v>
      </c>
      <c r="BM286" s="184" t="s">
        <v>2649</v>
      </c>
    </row>
    <row r="287" spans="1:65" s="2" customFormat="1" ht="24.2" customHeight="1">
      <c r="A287" s="31"/>
      <c r="B287" s="32"/>
      <c r="C287" s="186" t="s">
        <v>855</v>
      </c>
      <c r="D287" s="186" t="s">
        <v>597</v>
      </c>
      <c r="E287" s="187" t="s">
        <v>2650</v>
      </c>
      <c r="F287" s="188" t="s">
        <v>2651</v>
      </c>
      <c r="G287" s="189" t="s">
        <v>166</v>
      </c>
      <c r="H287" s="190">
        <v>6</v>
      </c>
      <c r="I287" s="191"/>
      <c r="J287" s="192">
        <f t="shared" si="20"/>
        <v>0</v>
      </c>
      <c r="K287" s="188" t="s">
        <v>1</v>
      </c>
      <c r="L287" s="36"/>
      <c r="M287" s="193" t="s">
        <v>1</v>
      </c>
      <c r="N287" s="194" t="s">
        <v>42</v>
      </c>
      <c r="O287" s="68"/>
      <c r="P287" s="182">
        <f t="shared" si="21"/>
        <v>0</v>
      </c>
      <c r="Q287" s="182">
        <v>0</v>
      </c>
      <c r="R287" s="182">
        <f t="shared" si="22"/>
        <v>0</v>
      </c>
      <c r="S287" s="182">
        <v>0</v>
      </c>
      <c r="T287" s="183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84" t="s">
        <v>84</v>
      </c>
      <c r="AT287" s="184" t="s">
        <v>597</v>
      </c>
      <c r="AU287" s="184" t="s">
        <v>84</v>
      </c>
      <c r="AY287" s="14" t="s">
        <v>168</v>
      </c>
      <c r="BE287" s="185">
        <f t="shared" si="24"/>
        <v>0</v>
      </c>
      <c r="BF287" s="185">
        <f t="shared" si="25"/>
        <v>0</v>
      </c>
      <c r="BG287" s="185">
        <f t="shared" si="26"/>
        <v>0</v>
      </c>
      <c r="BH287" s="185">
        <f t="shared" si="27"/>
        <v>0</v>
      </c>
      <c r="BI287" s="185">
        <f t="shared" si="28"/>
        <v>0</v>
      </c>
      <c r="BJ287" s="14" t="s">
        <v>84</v>
      </c>
      <c r="BK287" s="185">
        <f t="shared" si="29"/>
        <v>0</v>
      </c>
      <c r="BL287" s="14" t="s">
        <v>84</v>
      </c>
      <c r="BM287" s="184" t="s">
        <v>2652</v>
      </c>
    </row>
    <row r="288" spans="1:65" s="2" customFormat="1" ht="62.65" customHeight="1">
      <c r="A288" s="31"/>
      <c r="B288" s="32"/>
      <c r="C288" s="172" t="s">
        <v>859</v>
      </c>
      <c r="D288" s="172" t="s">
        <v>163</v>
      </c>
      <c r="E288" s="173" t="s">
        <v>2653</v>
      </c>
      <c r="F288" s="174" t="s">
        <v>2654</v>
      </c>
      <c r="G288" s="175" t="s">
        <v>166</v>
      </c>
      <c r="H288" s="176">
        <v>7</v>
      </c>
      <c r="I288" s="177"/>
      <c r="J288" s="178">
        <f t="shared" si="20"/>
        <v>0</v>
      </c>
      <c r="K288" s="174" t="s">
        <v>1</v>
      </c>
      <c r="L288" s="179"/>
      <c r="M288" s="180" t="s">
        <v>1</v>
      </c>
      <c r="N288" s="181" t="s">
        <v>42</v>
      </c>
      <c r="O288" s="68"/>
      <c r="P288" s="182">
        <f t="shared" si="21"/>
        <v>0</v>
      </c>
      <c r="Q288" s="182">
        <v>0</v>
      </c>
      <c r="R288" s="182">
        <f t="shared" si="22"/>
        <v>0</v>
      </c>
      <c r="S288" s="182">
        <v>0</v>
      </c>
      <c r="T288" s="183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4" t="s">
        <v>213</v>
      </c>
      <c r="AT288" s="184" t="s">
        <v>163</v>
      </c>
      <c r="AU288" s="184" t="s">
        <v>84</v>
      </c>
      <c r="AY288" s="14" t="s">
        <v>168</v>
      </c>
      <c r="BE288" s="185">
        <f t="shared" si="24"/>
        <v>0</v>
      </c>
      <c r="BF288" s="185">
        <f t="shared" si="25"/>
        <v>0</v>
      </c>
      <c r="BG288" s="185">
        <f t="shared" si="26"/>
        <v>0</v>
      </c>
      <c r="BH288" s="185">
        <f t="shared" si="27"/>
        <v>0</v>
      </c>
      <c r="BI288" s="185">
        <f t="shared" si="28"/>
        <v>0</v>
      </c>
      <c r="BJ288" s="14" t="s">
        <v>84</v>
      </c>
      <c r="BK288" s="185">
        <f t="shared" si="29"/>
        <v>0</v>
      </c>
      <c r="BL288" s="14" t="s">
        <v>213</v>
      </c>
      <c r="BM288" s="184" t="s">
        <v>2655</v>
      </c>
    </row>
    <row r="289" spans="1:65" s="2" customFormat="1" ht="62.65" customHeight="1">
      <c r="A289" s="31"/>
      <c r="B289" s="32"/>
      <c r="C289" s="172" t="s">
        <v>863</v>
      </c>
      <c r="D289" s="172" t="s">
        <v>163</v>
      </c>
      <c r="E289" s="173" t="s">
        <v>2656</v>
      </c>
      <c r="F289" s="174" t="s">
        <v>2657</v>
      </c>
      <c r="G289" s="175" t="s">
        <v>166</v>
      </c>
      <c r="H289" s="176">
        <v>6</v>
      </c>
      <c r="I289" s="177"/>
      <c r="J289" s="178">
        <f t="shared" si="20"/>
        <v>0</v>
      </c>
      <c r="K289" s="174" t="s">
        <v>1</v>
      </c>
      <c r="L289" s="179"/>
      <c r="M289" s="180" t="s">
        <v>1</v>
      </c>
      <c r="N289" s="181" t="s">
        <v>42</v>
      </c>
      <c r="O289" s="68"/>
      <c r="P289" s="182">
        <f t="shared" si="21"/>
        <v>0</v>
      </c>
      <c r="Q289" s="182">
        <v>0</v>
      </c>
      <c r="R289" s="182">
        <f t="shared" si="22"/>
        <v>0</v>
      </c>
      <c r="S289" s="182">
        <v>0</v>
      </c>
      <c r="T289" s="183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84" t="s">
        <v>86</v>
      </c>
      <c r="AT289" s="184" t="s">
        <v>163</v>
      </c>
      <c r="AU289" s="184" t="s">
        <v>84</v>
      </c>
      <c r="AY289" s="14" t="s">
        <v>168</v>
      </c>
      <c r="BE289" s="185">
        <f t="shared" si="24"/>
        <v>0</v>
      </c>
      <c r="BF289" s="185">
        <f t="shared" si="25"/>
        <v>0</v>
      </c>
      <c r="BG289" s="185">
        <f t="shared" si="26"/>
        <v>0</v>
      </c>
      <c r="BH289" s="185">
        <f t="shared" si="27"/>
        <v>0</v>
      </c>
      <c r="BI289" s="185">
        <f t="shared" si="28"/>
        <v>0</v>
      </c>
      <c r="BJ289" s="14" t="s">
        <v>84</v>
      </c>
      <c r="BK289" s="185">
        <f t="shared" si="29"/>
        <v>0</v>
      </c>
      <c r="BL289" s="14" t="s">
        <v>84</v>
      </c>
      <c r="BM289" s="184" t="s">
        <v>2658</v>
      </c>
    </row>
    <row r="290" spans="1:65" s="2" customFormat="1" ht="49.15" customHeight="1">
      <c r="A290" s="31"/>
      <c r="B290" s="32"/>
      <c r="C290" s="172" t="s">
        <v>867</v>
      </c>
      <c r="D290" s="172" t="s">
        <v>163</v>
      </c>
      <c r="E290" s="173" t="s">
        <v>2659</v>
      </c>
      <c r="F290" s="174" t="s">
        <v>2660</v>
      </c>
      <c r="G290" s="175" t="s">
        <v>166</v>
      </c>
      <c r="H290" s="176">
        <v>9</v>
      </c>
      <c r="I290" s="177"/>
      <c r="J290" s="178">
        <f t="shared" si="20"/>
        <v>0</v>
      </c>
      <c r="K290" s="174" t="s">
        <v>1</v>
      </c>
      <c r="L290" s="179"/>
      <c r="M290" s="180" t="s">
        <v>1</v>
      </c>
      <c r="N290" s="181" t="s">
        <v>42</v>
      </c>
      <c r="O290" s="68"/>
      <c r="P290" s="182">
        <f t="shared" si="21"/>
        <v>0</v>
      </c>
      <c r="Q290" s="182">
        <v>0</v>
      </c>
      <c r="R290" s="182">
        <f t="shared" si="22"/>
        <v>0</v>
      </c>
      <c r="S290" s="182">
        <v>0</v>
      </c>
      <c r="T290" s="183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84" t="s">
        <v>86</v>
      </c>
      <c r="AT290" s="184" t="s">
        <v>163</v>
      </c>
      <c r="AU290" s="184" t="s">
        <v>84</v>
      </c>
      <c r="AY290" s="14" t="s">
        <v>168</v>
      </c>
      <c r="BE290" s="185">
        <f t="shared" si="24"/>
        <v>0</v>
      </c>
      <c r="BF290" s="185">
        <f t="shared" si="25"/>
        <v>0</v>
      </c>
      <c r="BG290" s="185">
        <f t="shared" si="26"/>
        <v>0</v>
      </c>
      <c r="BH290" s="185">
        <f t="shared" si="27"/>
        <v>0</v>
      </c>
      <c r="BI290" s="185">
        <f t="shared" si="28"/>
        <v>0</v>
      </c>
      <c r="BJ290" s="14" t="s">
        <v>84</v>
      </c>
      <c r="BK290" s="185">
        <f t="shared" si="29"/>
        <v>0</v>
      </c>
      <c r="BL290" s="14" t="s">
        <v>84</v>
      </c>
      <c r="BM290" s="184" t="s">
        <v>2661</v>
      </c>
    </row>
    <row r="291" spans="1:65" s="2" customFormat="1" ht="49.15" customHeight="1">
      <c r="A291" s="31"/>
      <c r="B291" s="32"/>
      <c r="C291" s="172" t="s">
        <v>871</v>
      </c>
      <c r="D291" s="172" t="s">
        <v>163</v>
      </c>
      <c r="E291" s="173" t="s">
        <v>2662</v>
      </c>
      <c r="F291" s="174" t="s">
        <v>2663</v>
      </c>
      <c r="G291" s="175" t="s">
        <v>166</v>
      </c>
      <c r="H291" s="176">
        <v>6</v>
      </c>
      <c r="I291" s="177"/>
      <c r="J291" s="178">
        <f t="shared" si="20"/>
        <v>0</v>
      </c>
      <c r="K291" s="174" t="s">
        <v>1</v>
      </c>
      <c r="L291" s="179"/>
      <c r="M291" s="180" t="s">
        <v>1</v>
      </c>
      <c r="N291" s="181" t="s">
        <v>42</v>
      </c>
      <c r="O291" s="68"/>
      <c r="P291" s="182">
        <f t="shared" si="21"/>
        <v>0</v>
      </c>
      <c r="Q291" s="182">
        <v>0</v>
      </c>
      <c r="R291" s="182">
        <f t="shared" si="22"/>
        <v>0</v>
      </c>
      <c r="S291" s="182">
        <v>0</v>
      </c>
      <c r="T291" s="183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4" t="s">
        <v>86</v>
      </c>
      <c r="AT291" s="184" t="s">
        <v>163</v>
      </c>
      <c r="AU291" s="184" t="s">
        <v>84</v>
      </c>
      <c r="AY291" s="14" t="s">
        <v>168</v>
      </c>
      <c r="BE291" s="185">
        <f t="shared" si="24"/>
        <v>0</v>
      </c>
      <c r="BF291" s="185">
        <f t="shared" si="25"/>
        <v>0</v>
      </c>
      <c r="BG291" s="185">
        <f t="shared" si="26"/>
        <v>0</v>
      </c>
      <c r="BH291" s="185">
        <f t="shared" si="27"/>
        <v>0</v>
      </c>
      <c r="BI291" s="185">
        <f t="shared" si="28"/>
        <v>0</v>
      </c>
      <c r="BJ291" s="14" t="s">
        <v>84</v>
      </c>
      <c r="BK291" s="185">
        <f t="shared" si="29"/>
        <v>0</v>
      </c>
      <c r="BL291" s="14" t="s">
        <v>84</v>
      </c>
      <c r="BM291" s="184" t="s">
        <v>2664</v>
      </c>
    </row>
    <row r="292" spans="1:65" s="2" customFormat="1" ht="49.15" customHeight="1">
      <c r="A292" s="31"/>
      <c r="B292" s="32"/>
      <c r="C292" s="172" t="s">
        <v>875</v>
      </c>
      <c r="D292" s="172" t="s">
        <v>163</v>
      </c>
      <c r="E292" s="173" t="s">
        <v>2665</v>
      </c>
      <c r="F292" s="174" t="s">
        <v>2666</v>
      </c>
      <c r="G292" s="175" t="s">
        <v>166</v>
      </c>
      <c r="H292" s="176">
        <v>3</v>
      </c>
      <c r="I292" s="177"/>
      <c r="J292" s="178">
        <f t="shared" si="20"/>
        <v>0</v>
      </c>
      <c r="K292" s="174" t="s">
        <v>1</v>
      </c>
      <c r="L292" s="179"/>
      <c r="M292" s="180" t="s">
        <v>1</v>
      </c>
      <c r="N292" s="181" t="s">
        <v>42</v>
      </c>
      <c r="O292" s="68"/>
      <c r="P292" s="182">
        <f t="shared" si="21"/>
        <v>0</v>
      </c>
      <c r="Q292" s="182">
        <v>0</v>
      </c>
      <c r="R292" s="182">
        <f t="shared" si="22"/>
        <v>0</v>
      </c>
      <c r="S292" s="182">
        <v>0</v>
      </c>
      <c r="T292" s="183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84" t="s">
        <v>86</v>
      </c>
      <c r="AT292" s="184" t="s">
        <v>163</v>
      </c>
      <c r="AU292" s="184" t="s">
        <v>84</v>
      </c>
      <c r="AY292" s="14" t="s">
        <v>168</v>
      </c>
      <c r="BE292" s="185">
        <f t="shared" si="24"/>
        <v>0</v>
      </c>
      <c r="BF292" s="185">
        <f t="shared" si="25"/>
        <v>0</v>
      </c>
      <c r="BG292" s="185">
        <f t="shared" si="26"/>
        <v>0</v>
      </c>
      <c r="BH292" s="185">
        <f t="shared" si="27"/>
        <v>0</v>
      </c>
      <c r="BI292" s="185">
        <f t="shared" si="28"/>
        <v>0</v>
      </c>
      <c r="BJ292" s="14" t="s">
        <v>84</v>
      </c>
      <c r="BK292" s="185">
        <f t="shared" si="29"/>
        <v>0</v>
      </c>
      <c r="BL292" s="14" t="s">
        <v>84</v>
      </c>
      <c r="BM292" s="184" t="s">
        <v>2667</v>
      </c>
    </row>
    <row r="293" spans="1:65" s="2" customFormat="1" ht="49.15" customHeight="1">
      <c r="A293" s="31"/>
      <c r="B293" s="32"/>
      <c r="C293" s="172" t="s">
        <v>879</v>
      </c>
      <c r="D293" s="172" t="s">
        <v>163</v>
      </c>
      <c r="E293" s="173" t="s">
        <v>2668</v>
      </c>
      <c r="F293" s="174" t="s">
        <v>2669</v>
      </c>
      <c r="G293" s="175" t="s">
        <v>166</v>
      </c>
      <c r="H293" s="176">
        <v>3</v>
      </c>
      <c r="I293" s="177"/>
      <c r="J293" s="178">
        <f t="shared" si="20"/>
        <v>0</v>
      </c>
      <c r="K293" s="174" t="s">
        <v>1</v>
      </c>
      <c r="L293" s="179"/>
      <c r="M293" s="180" t="s">
        <v>1</v>
      </c>
      <c r="N293" s="181" t="s">
        <v>42</v>
      </c>
      <c r="O293" s="68"/>
      <c r="P293" s="182">
        <f t="shared" si="21"/>
        <v>0</v>
      </c>
      <c r="Q293" s="182">
        <v>0</v>
      </c>
      <c r="R293" s="182">
        <f t="shared" si="22"/>
        <v>0</v>
      </c>
      <c r="S293" s="182">
        <v>0</v>
      </c>
      <c r="T293" s="183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4" t="s">
        <v>86</v>
      </c>
      <c r="AT293" s="184" t="s">
        <v>163</v>
      </c>
      <c r="AU293" s="184" t="s">
        <v>84</v>
      </c>
      <c r="AY293" s="14" t="s">
        <v>168</v>
      </c>
      <c r="BE293" s="185">
        <f t="shared" si="24"/>
        <v>0</v>
      </c>
      <c r="BF293" s="185">
        <f t="shared" si="25"/>
        <v>0</v>
      </c>
      <c r="BG293" s="185">
        <f t="shared" si="26"/>
        <v>0</v>
      </c>
      <c r="BH293" s="185">
        <f t="shared" si="27"/>
        <v>0</v>
      </c>
      <c r="BI293" s="185">
        <f t="shared" si="28"/>
        <v>0</v>
      </c>
      <c r="BJ293" s="14" t="s">
        <v>84</v>
      </c>
      <c r="BK293" s="185">
        <f t="shared" si="29"/>
        <v>0</v>
      </c>
      <c r="BL293" s="14" t="s">
        <v>84</v>
      </c>
      <c r="BM293" s="184" t="s">
        <v>2670</v>
      </c>
    </row>
    <row r="294" spans="1:65" s="2" customFormat="1" ht="49.15" customHeight="1">
      <c r="A294" s="31"/>
      <c r="B294" s="32"/>
      <c r="C294" s="172" t="s">
        <v>883</v>
      </c>
      <c r="D294" s="172" t="s">
        <v>163</v>
      </c>
      <c r="E294" s="173" t="s">
        <v>2671</v>
      </c>
      <c r="F294" s="174" t="s">
        <v>2672</v>
      </c>
      <c r="G294" s="175" t="s">
        <v>166</v>
      </c>
      <c r="H294" s="176">
        <v>3</v>
      </c>
      <c r="I294" s="177"/>
      <c r="J294" s="178">
        <f t="shared" si="20"/>
        <v>0</v>
      </c>
      <c r="K294" s="174" t="s">
        <v>1</v>
      </c>
      <c r="L294" s="179"/>
      <c r="M294" s="180" t="s">
        <v>1</v>
      </c>
      <c r="N294" s="181" t="s">
        <v>42</v>
      </c>
      <c r="O294" s="68"/>
      <c r="P294" s="182">
        <f t="shared" si="21"/>
        <v>0</v>
      </c>
      <c r="Q294" s="182">
        <v>0</v>
      </c>
      <c r="R294" s="182">
        <f t="shared" si="22"/>
        <v>0</v>
      </c>
      <c r="S294" s="182">
        <v>0</v>
      </c>
      <c r="T294" s="183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84" t="s">
        <v>86</v>
      </c>
      <c r="AT294" s="184" t="s">
        <v>163</v>
      </c>
      <c r="AU294" s="184" t="s">
        <v>84</v>
      </c>
      <c r="AY294" s="14" t="s">
        <v>168</v>
      </c>
      <c r="BE294" s="185">
        <f t="shared" si="24"/>
        <v>0</v>
      </c>
      <c r="BF294" s="185">
        <f t="shared" si="25"/>
        <v>0</v>
      </c>
      <c r="BG294" s="185">
        <f t="shared" si="26"/>
        <v>0</v>
      </c>
      <c r="BH294" s="185">
        <f t="shared" si="27"/>
        <v>0</v>
      </c>
      <c r="BI294" s="185">
        <f t="shared" si="28"/>
        <v>0</v>
      </c>
      <c r="BJ294" s="14" t="s">
        <v>84</v>
      </c>
      <c r="BK294" s="185">
        <f t="shared" si="29"/>
        <v>0</v>
      </c>
      <c r="BL294" s="14" t="s">
        <v>84</v>
      </c>
      <c r="BM294" s="184" t="s">
        <v>2673</v>
      </c>
    </row>
    <row r="295" spans="1:65" s="2" customFormat="1" ht="49.15" customHeight="1">
      <c r="A295" s="31"/>
      <c r="B295" s="32"/>
      <c r="C295" s="172" t="s">
        <v>887</v>
      </c>
      <c r="D295" s="172" t="s">
        <v>163</v>
      </c>
      <c r="E295" s="173" t="s">
        <v>2674</v>
      </c>
      <c r="F295" s="174" t="s">
        <v>2675</v>
      </c>
      <c r="G295" s="175" t="s">
        <v>166</v>
      </c>
      <c r="H295" s="176">
        <v>3</v>
      </c>
      <c r="I295" s="177"/>
      <c r="J295" s="178">
        <f t="shared" si="20"/>
        <v>0</v>
      </c>
      <c r="K295" s="174" t="s">
        <v>1</v>
      </c>
      <c r="L295" s="179"/>
      <c r="M295" s="180" t="s">
        <v>1</v>
      </c>
      <c r="N295" s="181" t="s">
        <v>42</v>
      </c>
      <c r="O295" s="68"/>
      <c r="P295" s="182">
        <f t="shared" si="21"/>
        <v>0</v>
      </c>
      <c r="Q295" s="182">
        <v>0</v>
      </c>
      <c r="R295" s="182">
        <f t="shared" si="22"/>
        <v>0</v>
      </c>
      <c r="S295" s="182">
        <v>0</v>
      </c>
      <c r="T295" s="183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4" t="s">
        <v>86</v>
      </c>
      <c r="AT295" s="184" t="s">
        <v>163</v>
      </c>
      <c r="AU295" s="184" t="s">
        <v>84</v>
      </c>
      <c r="AY295" s="14" t="s">
        <v>168</v>
      </c>
      <c r="BE295" s="185">
        <f t="shared" si="24"/>
        <v>0</v>
      </c>
      <c r="BF295" s="185">
        <f t="shared" si="25"/>
        <v>0</v>
      </c>
      <c r="BG295" s="185">
        <f t="shared" si="26"/>
        <v>0</v>
      </c>
      <c r="BH295" s="185">
        <f t="shared" si="27"/>
        <v>0</v>
      </c>
      <c r="BI295" s="185">
        <f t="shared" si="28"/>
        <v>0</v>
      </c>
      <c r="BJ295" s="14" t="s">
        <v>84</v>
      </c>
      <c r="BK295" s="185">
        <f t="shared" si="29"/>
        <v>0</v>
      </c>
      <c r="BL295" s="14" t="s">
        <v>84</v>
      </c>
      <c r="BM295" s="184" t="s">
        <v>2676</v>
      </c>
    </row>
    <row r="296" spans="1:65" s="2" customFormat="1" ht="14.45" customHeight="1">
      <c r="A296" s="31"/>
      <c r="B296" s="32"/>
      <c r="C296" s="186" t="s">
        <v>750</v>
      </c>
      <c r="D296" s="186" t="s">
        <v>597</v>
      </c>
      <c r="E296" s="187" t="s">
        <v>2677</v>
      </c>
      <c r="F296" s="188" t="s">
        <v>2678</v>
      </c>
      <c r="G296" s="189" t="s">
        <v>166</v>
      </c>
      <c r="H296" s="190">
        <v>12</v>
      </c>
      <c r="I296" s="191"/>
      <c r="J296" s="192">
        <f t="shared" si="20"/>
        <v>0</v>
      </c>
      <c r="K296" s="188" t="s">
        <v>1</v>
      </c>
      <c r="L296" s="36"/>
      <c r="M296" s="193" t="s">
        <v>1</v>
      </c>
      <c r="N296" s="194" t="s">
        <v>42</v>
      </c>
      <c r="O296" s="68"/>
      <c r="P296" s="182">
        <f t="shared" si="21"/>
        <v>0</v>
      </c>
      <c r="Q296" s="182">
        <v>0</v>
      </c>
      <c r="R296" s="182">
        <f t="shared" si="22"/>
        <v>0</v>
      </c>
      <c r="S296" s="182">
        <v>0</v>
      </c>
      <c r="T296" s="183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84" t="s">
        <v>84</v>
      </c>
      <c r="AT296" s="184" t="s">
        <v>597</v>
      </c>
      <c r="AU296" s="184" t="s">
        <v>84</v>
      </c>
      <c r="AY296" s="14" t="s">
        <v>168</v>
      </c>
      <c r="BE296" s="185">
        <f t="shared" si="24"/>
        <v>0</v>
      </c>
      <c r="BF296" s="185">
        <f t="shared" si="25"/>
        <v>0</v>
      </c>
      <c r="BG296" s="185">
        <f t="shared" si="26"/>
        <v>0</v>
      </c>
      <c r="BH296" s="185">
        <f t="shared" si="27"/>
        <v>0</v>
      </c>
      <c r="BI296" s="185">
        <f t="shared" si="28"/>
        <v>0</v>
      </c>
      <c r="BJ296" s="14" t="s">
        <v>84</v>
      </c>
      <c r="BK296" s="185">
        <f t="shared" si="29"/>
        <v>0</v>
      </c>
      <c r="BL296" s="14" t="s">
        <v>84</v>
      </c>
      <c r="BM296" s="184" t="s">
        <v>2679</v>
      </c>
    </row>
    <row r="297" spans="1:65" s="2" customFormat="1" ht="37.9" customHeight="1">
      <c r="A297" s="31"/>
      <c r="B297" s="32"/>
      <c r="C297" s="172" t="s">
        <v>754</v>
      </c>
      <c r="D297" s="172" t="s">
        <v>163</v>
      </c>
      <c r="E297" s="173" t="s">
        <v>2680</v>
      </c>
      <c r="F297" s="174" t="s">
        <v>2681</v>
      </c>
      <c r="G297" s="175" t="s">
        <v>166</v>
      </c>
      <c r="H297" s="176">
        <v>2</v>
      </c>
      <c r="I297" s="177"/>
      <c r="J297" s="178">
        <f t="shared" si="20"/>
        <v>0</v>
      </c>
      <c r="K297" s="174" t="s">
        <v>1</v>
      </c>
      <c r="L297" s="179"/>
      <c r="M297" s="180" t="s">
        <v>1</v>
      </c>
      <c r="N297" s="181" t="s">
        <v>42</v>
      </c>
      <c r="O297" s="68"/>
      <c r="P297" s="182">
        <f t="shared" si="21"/>
        <v>0</v>
      </c>
      <c r="Q297" s="182">
        <v>0</v>
      </c>
      <c r="R297" s="182">
        <f t="shared" si="22"/>
        <v>0</v>
      </c>
      <c r="S297" s="182">
        <v>0</v>
      </c>
      <c r="T297" s="183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4" t="s">
        <v>213</v>
      </c>
      <c r="AT297" s="184" t="s">
        <v>163</v>
      </c>
      <c r="AU297" s="184" t="s">
        <v>84</v>
      </c>
      <c r="AY297" s="14" t="s">
        <v>168</v>
      </c>
      <c r="BE297" s="185">
        <f t="shared" si="24"/>
        <v>0</v>
      </c>
      <c r="BF297" s="185">
        <f t="shared" si="25"/>
        <v>0</v>
      </c>
      <c r="BG297" s="185">
        <f t="shared" si="26"/>
        <v>0</v>
      </c>
      <c r="BH297" s="185">
        <f t="shared" si="27"/>
        <v>0</v>
      </c>
      <c r="BI297" s="185">
        <f t="shared" si="28"/>
        <v>0</v>
      </c>
      <c r="BJ297" s="14" t="s">
        <v>84</v>
      </c>
      <c r="BK297" s="185">
        <f t="shared" si="29"/>
        <v>0</v>
      </c>
      <c r="BL297" s="14" t="s">
        <v>213</v>
      </c>
      <c r="BM297" s="184" t="s">
        <v>2682</v>
      </c>
    </row>
    <row r="298" spans="1:65" s="2" customFormat="1" ht="37.9" customHeight="1">
      <c r="A298" s="31"/>
      <c r="B298" s="32"/>
      <c r="C298" s="186" t="s">
        <v>1022</v>
      </c>
      <c r="D298" s="186" t="s">
        <v>597</v>
      </c>
      <c r="E298" s="187" t="s">
        <v>2683</v>
      </c>
      <c r="F298" s="188" t="s">
        <v>2684</v>
      </c>
      <c r="G298" s="189" t="s">
        <v>166</v>
      </c>
      <c r="H298" s="190">
        <v>1</v>
      </c>
      <c r="I298" s="191"/>
      <c r="J298" s="192">
        <f t="shared" si="20"/>
        <v>0</v>
      </c>
      <c r="K298" s="188" t="s">
        <v>1</v>
      </c>
      <c r="L298" s="36"/>
      <c r="M298" s="193" t="s">
        <v>1</v>
      </c>
      <c r="N298" s="194" t="s">
        <v>42</v>
      </c>
      <c r="O298" s="68"/>
      <c r="P298" s="182">
        <f t="shared" si="21"/>
        <v>0</v>
      </c>
      <c r="Q298" s="182">
        <v>0</v>
      </c>
      <c r="R298" s="182">
        <f t="shared" si="22"/>
        <v>0</v>
      </c>
      <c r="S298" s="182">
        <v>0</v>
      </c>
      <c r="T298" s="183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4" t="s">
        <v>84</v>
      </c>
      <c r="AT298" s="184" t="s">
        <v>597</v>
      </c>
      <c r="AU298" s="184" t="s">
        <v>84</v>
      </c>
      <c r="AY298" s="14" t="s">
        <v>168</v>
      </c>
      <c r="BE298" s="185">
        <f t="shared" si="24"/>
        <v>0</v>
      </c>
      <c r="BF298" s="185">
        <f t="shared" si="25"/>
        <v>0</v>
      </c>
      <c r="BG298" s="185">
        <f t="shared" si="26"/>
        <v>0</v>
      </c>
      <c r="BH298" s="185">
        <f t="shared" si="27"/>
        <v>0</v>
      </c>
      <c r="BI298" s="185">
        <f t="shared" si="28"/>
        <v>0</v>
      </c>
      <c r="BJ298" s="14" t="s">
        <v>84</v>
      </c>
      <c r="BK298" s="185">
        <f t="shared" si="29"/>
        <v>0</v>
      </c>
      <c r="BL298" s="14" t="s">
        <v>84</v>
      </c>
      <c r="BM298" s="184" t="s">
        <v>2685</v>
      </c>
    </row>
    <row r="299" spans="1:65" s="2" customFormat="1" ht="37.9" customHeight="1">
      <c r="A299" s="31"/>
      <c r="B299" s="32"/>
      <c r="C299" s="186" t="s">
        <v>1026</v>
      </c>
      <c r="D299" s="186" t="s">
        <v>597</v>
      </c>
      <c r="E299" s="187" t="s">
        <v>2686</v>
      </c>
      <c r="F299" s="188" t="s">
        <v>2687</v>
      </c>
      <c r="G299" s="189" t="s">
        <v>166</v>
      </c>
      <c r="H299" s="190">
        <v>1</v>
      </c>
      <c r="I299" s="191"/>
      <c r="J299" s="192">
        <f t="shared" si="20"/>
        <v>0</v>
      </c>
      <c r="K299" s="188" t="s">
        <v>1</v>
      </c>
      <c r="L299" s="36"/>
      <c r="M299" s="193" t="s">
        <v>1</v>
      </c>
      <c r="N299" s="194" t="s">
        <v>42</v>
      </c>
      <c r="O299" s="68"/>
      <c r="P299" s="182">
        <f t="shared" si="21"/>
        <v>0</v>
      </c>
      <c r="Q299" s="182">
        <v>0</v>
      </c>
      <c r="R299" s="182">
        <f t="shared" si="22"/>
        <v>0</v>
      </c>
      <c r="S299" s="182">
        <v>0</v>
      </c>
      <c r="T299" s="183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4" t="s">
        <v>84</v>
      </c>
      <c r="AT299" s="184" t="s">
        <v>597</v>
      </c>
      <c r="AU299" s="184" t="s">
        <v>84</v>
      </c>
      <c r="AY299" s="14" t="s">
        <v>168</v>
      </c>
      <c r="BE299" s="185">
        <f t="shared" si="24"/>
        <v>0</v>
      </c>
      <c r="BF299" s="185">
        <f t="shared" si="25"/>
        <v>0</v>
      </c>
      <c r="BG299" s="185">
        <f t="shared" si="26"/>
        <v>0</v>
      </c>
      <c r="BH299" s="185">
        <f t="shared" si="27"/>
        <v>0</v>
      </c>
      <c r="BI299" s="185">
        <f t="shared" si="28"/>
        <v>0</v>
      </c>
      <c r="BJ299" s="14" t="s">
        <v>84</v>
      </c>
      <c r="BK299" s="185">
        <f t="shared" si="29"/>
        <v>0</v>
      </c>
      <c r="BL299" s="14" t="s">
        <v>84</v>
      </c>
      <c r="BM299" s="184" t="s">
        <v>2688</v>
      </c>
    </row>
    <row r="300" spans="1:65" s="2" customFormat="1" ht="14.45" customHeight="1">
      <c r="A300" s="31"/>
      <c r="B300" s="32"/>
      <c r="C300" s="186" t="s">
        <v>758</v>
      </c>
      <c r="D300" s="186" t="s">
        <v>597</v>
      </c>
      <c r="E300" s="187" t="s">
        <v>2689</v>
      </c>
      <c r="F300" s="188" t="s">
        <v>2690</v>
      </c>
      <c r="G300" s="189" t="s">
        <v>166</v>
      </c>
      <c r="H300" s="190">
        <v>2</v>
      </c>
      <c r="I300" s="191"/>
      <c r="J300" s="192">
        <f t="shared" si="20"/>
        <v>0</v>
      </c>
      <c r="K300" s="188" t="s">
        <v>1</v>
      </c>
      <c r="L300" s="36"/>
      <c r="M300" s="193" t="s">
        <v>1</v>
      </c>
      <c r="N300" s="194" t="s">
        <v>42</v>
      </c>
      <c r="O300" s="68"/>
      <c r="P300" s="182">
        <f t="shared" si="21"/>
        <v>0</v>
      </c>
      <c r="Q300" s="182">
        <v>0</v>
      </c>
      <c r="R300" s="182">
        <f t="shared" si="22"/>
        <v>0</v>
      </c>
      <c r="S300" s="182">
        <v>0</v>
      </c>
      <c r="T300" s="183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84" t="s">
        <v>84</v>
      </c>
      <c r="AT300" s="184" t="s">
        <v>597</v>
      </c>
      <c r="AU300" s="184" t="s">
        <v>84</v>
      </c>
      <c r="AY300" s="14" t="s">
        <v>168</v>
      </c>
      <c r="BE300" s="185">
        <f t="shared" si="24"/>
        <v>0</v>
      </c>
      <c r="BF300" s="185">
        <f t="shared" si="25"/>
        <v>0</v>
      </c>
      <c r="BG300" s="185">
        <f t="shared" si="26"/>
        <v>0</v>
      </c>
      <c r="BH300" s="185">
        <f t="shared" si="27"/>
        <v>0</v>
      </c>
      <c r="BI300" s="185">
        <f t="shared" si="28"/>
        <v>0</v>
      </c>
      <c r="BJ300" s="14" t="s">
        <v>84</v>
      </c>
      <c r="BK300" s="185">
        <f t="shared" si="29"/>
        <v>0</v>
      </c>
      <c r="BL300" s="14" t="s">
        <v>84</v>
      </c>
      <c r="BM300" s="184" t="s">
        <v>2691</v>
      </c>
    </row>
    <row r="301" spans="1:65" s="2" customFormat="1" ht="24.2" customHeight="1">
      <c r="A301" s="31"/>
      <c r="B301" s="32"/>
      <c r="C301" s="172" t="s">
        <v>762</v>
      </c>
      <c r="D301" s="172" t="s">
        <v>163</v>
      </c>
      <c r="E301" s="173" t="s">
        <v>2692</v>
      </c>
      <c r="F301" s="174" t="s">
        <v>2693</v>
      </c>
      <c r="G301" s="175" t="s">
        <v>166</v>
      </c>
      <c r="H301" s="176">
        <v>1</v>
      </c>
      <c r="I301" s="177"/>
      <c r="J301" s="178">
        <f t="shared" si="20"/>
        <v>0</v>
      </c>
      <c r="K301" s="174" t="s">
        <v>1</v>
      </c>
      <c r="L301" s="179"/>
      <c r="M301" s="180" t="s">
        <v>1</v>
      </c>
      <c r="N301" s="181" t="s">
        <v>42</v>
      </c>
      <c r="O301" s="68"/>
      <c r="P301" s="182">
        <f t="shared" si="21"/>
        <v>0</v>
      </c>
      <c r="Q301" s="182">
        <v>0</v>
      </c>
      <c r="R301" s="182">
        <f t="shared" si="22"/>
        <v>0</v>
      </c>
      <c r="S301" s="182">
        <v>0</v>
      </c>
      <c r="T301" s="183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4" t="s">
        <v>213</v>
      </c>
      <c r="AT301" s="184" t="s">
        <v>163</v>
      </c>
      <c r="AU301" s="184" t="s">
        <v>84</v>
      </c>
      <c r="AY301" s="14" t="s">
        <v>168</v>
      </c>
      <c r="BE301" s="185">
        <f t="shared" si="24"/>
        <v>0</v>
      </c>
      <c r="BF301" s="185">
        <f t="shared" si="25"/>
        <v>0</v>
      </c>
      <c r="BG301" s="185">
        <f t="shared" si="26"/>
        <v>0</v>
      </c>
      <c r="BH301" s="185">
        <f t="shared" si="27"/>
        <v>0</v>
      </c>
      <c r="BI301" s="185">
        <f t="shared" si="28"/>
        <v>0</v>
      </c>
      <c r="BJ301" s="14" t="s">
        <v>84</v>
      </c>
      <c r="BK301" s="185">
        <f t="shared" si="29"/>
        <v>0</v>
      </c>
      <c r="BL301" s="14" t="s">
        <v>213</v>
      </c>
      <c r="BM301" s="184" t="s">
        <v>2694</v>
      </c>
    </row>
    <row r="302" spans="1:65" s="2" customFormat="1" ht="49.15" customHeight="1">
      <c r="A302" s="31"/>
      <c r="B302" s="32"/>
      <c r="C302" s="186" t="s">
        <v>770</v>
      </c>
      <c r="D302" s="186" t="s">
        <v>597</v>
      </c>
      <c r="E302" s="187" t="s">
        <v>2695</v>
      </c>
      <c r="F302" s="188" t="s">
        <v>2696</v>
      </c>
      <c r="G302" s="189" t="s">
        <v>166</v>
      </c>
      <c r="H302" s="190">
        <v>1</v>
      </c>
      <c r="I302" s="191"/>
      <c r="J302" s="192">
        <f t="shared" si="20"/>
        <v>0</v>
      </c>
      <c r="K302" s="188" t="s">
        <v>1</v>
      </c>
      <c r="L302" s="36"/>
      <c r="M302" s="193" t="s">
        <v>1</v>
      </c>
      <c r="N302" s="194" t="s">
        <v>42</v>
      </c>
      <c r="O302" s="68"/>
      <c r="P302" s="182">
        <f t="shared" si="21"/>
        <v>0</v>
      </c>
      <c r="Q302" s="182">
        <v>0</v>
      </c>
      <c r="R302" s="182">
        <f t="shared" si="22"/>
        <v>0</v>
      </c>
      <c r="S302" s="182">
        <v>0</v>
      </c>
      <c r="T302" s="183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84" t="s">
        <v>84</v>
      </c>
      <c r="AT302" s="184" t="s">
        <v>597</v>
      </c>
      <c r="AU302" s="184" t="s">
        <v>84</v>
      </c>
      <c r="AY302" s="14" t="s">
        <v>168</v>
      </c>
      <c r="BE302" s="185">
        <f t="shared" si="24"/>
        <v>0</v>
      </c>
      <c r="BF302" s="185">
        <f t="shared" si="25"/>
        <v>0</v>
      </c>
      <c r="BG302" s="185">
        <f t="shared" si="26"/>
        <v>0</v>
      </c>
      <c r="BH302" s="185">
        <f t="shared" si="27"/>
        <v>0</v>
      </c>
      <c r="BI302" s="185">
        <f t="shared" si="28"/>
        <v>0</v>
      </c>
      <c r="BJ302" s="14" t="s">
        <v>84</v>
      </c>
      <c r="BK302" s="185">
        <f t="shared" si="29"/>
        <v>0</v>
      </c>
      <c r="BL302" s="14" t="s">
        <v>84</v>
      </c>
      <c r="BM302" s="184" t="s">
        <v>2697</v>
      </c>
    </row>
    <row r="303" spans="1:65" s="2" customFormat="1" ht="24.2" customHeight="1">
      <c r="A303" s="31"/>
      <c r="B303" s="32"/>
      <c r="C303" s="186" t="s">
        <v>774</v>
      </c>
      <c r="D303" s="186" t="s">
        <v>597</v>
      </c>
      <c r="E303" s="187" t="s">
        <v>2698</v>
      </c>
      <c r="F303" s="188" t="s">
        <v>2699</v>
      </c>
      <c r="G303" s="189" t="s">
        <v>166</v>
      </c>
      <c r="H303" s="190">
        <v>1</v>
      </c>
      <c r="I303" s="191"/>
      <c r="J303" s="192">
        <f t="shared" si="20"/>
        <v>0</v>
      </c>
      <c r="K303" s="188" t="s">
        <v>1</v>
      </c>
      <c r="L303" s="36"/>
      <c r="M303" s="193" t="s">
        <v>1</v>
      </c>
      <c r="N303" s="194" t="s">
        <v>42</v>
      </c>
      <c r="O303" s="68"/>
      <c r="P303" s="182">
        <f t="shared" si="21"/>
        <v>0</v>
      </c>
      <c r="Q303" s="182">
        <v>0</v>
      </c>
      <c r="R303" s="182">
        <f t="shared" si="22"/>
        <v>0</v>
      </c>
      <c r="S303" s="182">
        <v>0</v>
      </c>
      <c r="T303" s="183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4" t="s">
        <v>84</v>
      </c>
      <c r="AT303" s="184" t="s">
        <v>597</v>
      </c>
      <c r="AU303" s="184" t="s">
        <v>84</v>
      </c>
      <c r="AY303" s="14" t="s">
        <v>168</v>
      </c>
      <c r="BE303" s="185">
        <f t="shared" si="24"/>
        <v>0</v>
      </c>
      <c r="BF303" s="185">
        <f t="shared" si="25"/>
        <v>0</v>
      </c>
      <c r="BG303" s="185">
        <f t="shared" si="26"/>
        <v>0</v>
      </c>
      <c r="BH303" s="185">
        <f t="shared" si="27"/>
        <v>0</v>
      </c>
      <c r="BI303" s="185">
        <f t="shared" si="28"/>
        <v>0</v>
      </c>
      <c r="BJ303" s="14" t="s">
        <v>84</v>
      </c>
      <c r="BK303" s="185">
        <f t="shared" si="29"/>
        <v>0</v>
      </c>
      <c r="BL303" s="14" t="s">
        <v>84</v>
      </c>
      <c r="BM303" s="184" t="s">
        <v>2700</v>
      </c>
    </row>
    <row r="304" spans="1:65" s="2" customFormat="1" ht="24.2" customHeight="1">
      <c r="A304" s="31"/>
      <c r="B304" s="32"/>
      <c r="C304" s="186" t="s">
        <v>778</v>
      </c>
      <c r="D304" s="186" t="s">
        <v>597</v>
      </c>
      <c r="E304" s="187" t="s">
        <v>2701</v>
      </c>
      <c r="F304" s="188" t="s">
        <v>2702</v>
      </c>
      <c r="G304" s="189" t="s">
        <v>166</v>
      </c>
      <c r="H304" s="190">
        <v>1</v>
      </c>
      <c r="I304" s="191"/>
      <c r="J304" s="192">
        <f t="shared" si="20"/>
        <v>0</v>
      </c>
      <c r="K304" s="188" t="s">
        <v>1</v>
      </c>
      <c r="L304" s="36"/>
      <c r="M304" s="193" t="s">
        <v>1</v>
      </c>
      <c r="N304" s="194" t="s">
        <v>42</v>
      </c>
      <c r="O304" s="68"/>
      <c r="P304" s="182">
        <f t="shared" si="21"/>
        <v>0</v>
      </c>
      <c r="Q304" s="182">
        <v>0</v>
      </c>
      <c r="R304" s="182">
        <f t="shared" si="22"/>
        <v>0</v>
      </c>
      <c r="S304" s="182">
        <v>0</v>
      </c>
      <c r="T304" s="183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84" t="s">
        <v>84</v>
      </c>
      <c r="AT304" s="184" t="s">
        <v>597</v>
      </c>
      <c r="AU304" s="184" t="s">
        <v>84</v>
      </c>
      <c r="AY304" s="14" t="s">
        <v>168</v>
      </c>
      <c r="BE304" s="185">
        <f t="shared" si="24"/>
        <v>0</v>
      </c>
      <c r="BF304" s="185">
        <f t="shared" si="25"/>
        <v>0</v>
      </c>
      <c r="BG304" s="185">
        <f t="shared" si="26"/>
        <v>0</v>
      </c>
      <c r="BH304" s="185">
        <f t="shared" si="27"/>
        <v>0</v>
      </c>
      <c r="BI304" s="185">
        <f t="shared" si="28"/>
        <v>0</v>
      </c>
      <c r="BJ304" s="14" t="s">
        <v>84</v>
      </c>
      <c r="BK304" s="185">
        <f t="shared" si="29"/>
        <v>0</v>
      </c>
      <c r="BL304" s="14" t="s">
        <v>84</v>
      </c>
      <c r="BM304" s="184" t="s">
        <v>2703</v>
      </c>
    </row>
    <row r="305" spans="1:65" s="2" customFormat="1" ht="49.15" customHeight="1">
      <c r="A305" s="31"/>
      <c r="B305" s="32"/>
      <c r="C305" s="172" t="s">
        <v>782</v>
      </c>
      <c r="D305" s="172" t="s">
        <v>163</v>
      </c>
      <c r="E305" s="173" t="s">
        <v>2704</v>
      </c>
      <c r="F305" s="174" t="s">
        <v>2705</v>
      </c>
      <c r="G305" s="175" t="s">
        <v>166</v>
      </c>
      <c r="H305" s="176">
        <v>1</v>
      </c>
      <c r="I305" s="177"/>
      <c r="J305" s="178">
        <f t="shared" si="20"/>
        <v>0</v>
      </c>
      <c r="K305" s="174" t="s">
        <v>1</v>
      </c>
      <c r="L305" s="179"/>
      <c r="M305" s="180" t="s">
        <v>1</v>
      </c>
      <c r="N305" s="181" t="s">
        <v>42</v>
      </c>
      <c r="O305" s="68"/>
      <c r="P305" s="182">
        <f t="shared" si="21"/>
        <v>0</v>
      </c>
      <c r="Q305" s="182">
        <v>0</v>
      </c>
      <c r="R305" s="182">
        <f t="shared" si="22"/>
        <v>0</v>
      </c>
      <c r="S305" s="182">
        <v>0</v>
      </c>
      <c r="T305" s="183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84" t="s">
        <v>213</v>
      </c>
      <c r="AT305" s="184" t="s">
        <v>163</v>
      </c>
      <c r="AU305" s="184" t="s">
        <v>84</v>
      </c>
      <c r="AY305" s="14" t="s">
        <v>168</v>
      </c>
      <c r="BE305" s="185">
        <f t="shared" si="24"/>
        <v>0</v>
      </c>
      <c r="BF305" s="185">
        <f t="shared" si="25"/>
        <v>0</v>
      </c>
      <c r="BG305" s="185">
        <f t="shared" si="26"/>
        <v>0</v>
      </c>
      <c r="BH305" s="185">
        <f t="shared" si="27"/>
        <v>0</v>
      </c>
      <c r="BI305" s="185">
        <f t="shared" si="28"/>
        <v>0</v>
      </c>
      <c r="BJ305" s="14" t="s">
        <v>84</v>
      </c>
      <c r="BK305" s="185">
        <f t="shared" si="29"/>
        <v>0</v>
      </c>
      <c r="BL305" s="14" t="s">
        <v>213</v>
      </c>
      <c r="BM305" s="184" t="s">
        <v>2706</v>
      </c>
    </row>
    <row r="306" spans="1:65" s="2" customFormat="1" ht="37.9" customHeight="1">
      <c r="A306" s="31"/>
      <c r="B306" s="32"/>
      <c r="C306" s="172" t="s">
        <v>786</v>
      </c>
      <c r="D306" s="172" t="s">
        <v>163</v>
      </c>
      <c r="E306" s="173" t="s">
        <v>2707</v>
      </c>
      <c r="F306" s="174" t="s">
        <v>2708</v>
      </c>
      <c r="G306" s="175" t="s">
        <v>166</v>
      </c>
      <c r="H306" s="176">
        <v>1</v>
      </c>
      <c r="I306" s="177"/>
      <c r="J306" s="178">
        <f t="shared" si="20"/>
        <v>0</v>
      </c>
      <c r="K306" s="174" t="s">
        <v>1</v>
      </c>
      <c r="L306" s="179"/>
      <c r="M306" s="180" t="s">
        <v>1</v>
      </c>
      <c r="N306" s="181" t="s">
        <v>42</v>
      </c>
      <c r="O306" s="68"/>
      <c r="P306" s="182">
        <f t="shared" si="21"/>
        <v>0</v>
      </c>
      <c r="Q306" s="182">
        <v>0</v>
      </c>
      <c r="R306" s="182">
        <f t="shared" si="22"/>
        <v>0</v>
      </c>
      <c r="S306" s="182">
        <v>0</v>
      </c>
      <c r="T306" s="183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84" t="s">
        <v>86</v>
      </c>
      <c r="AT306" s="184" t="s">
        <v>163</v>
      </c>
      <c r="AU306" s="184" t="s">
        <v>84</v>
      </c>
      <c r="AY306" s="14" t="s">
        <v>168</v>
      </c>
      <c r="BE306" s="185">
        <f t="shared" si="24"/>
        <v>0</v>
      </c>
      <c r="BF306" s="185">
        <f t="shared" si="25"/>
        <v>0</v>
      </c>
      <c r="BG306" s="185">
        <f t="shared" si="26"/>
        <v>0</v>
      </c>
      <c r="BH306" s="185">
        <f t="shared" si="27"/>
        <v>0</v>
      </c>
      <c r="BI306" s="185">
        <f t="shared" si="28"/>
        <v>0</v>
      </c>
      <c r="BJ306" s="14" t="s">
        <v>84</v>
      </c>
      <c r="BK306" s="185">
        <f t="shared" si="29"/>
        <v>0</v>
      </c>
      <c r="BL306" s="14" t="s">
        <v>84</v>
      </c>
      <c r="BM306" s="184" t="s">
        <v>2709</v>
      </c>
    </row>
    <row r="307" spans="1:65" s="2" customFormat="1" ht="62.65" customHeight="1">
      <c r="A307" s="31"/>
      <c r="B307" s="32"/>
      <c r="C307" s="172" t="s">
        <v>790</v>
      </c>
      <c r="D307" s="172" t="s">
        <v>163</v>
      </c>
      <c r="E307" s="173" t="s">
        <v>2710</v>
      </c>
      <c r="F307" s="174" t="s">
        <v>2711</v>
      </c>
      <c r="G307" s="175" t="s">
        <v>166</v>
      </c>
      <c r="H307" s="176">
        <v>1</v>
      </c>
      <c r="I307" s="177"/>
      <c r="J307" s="178">
        <f t="shared" si="20"/>
        <v>0</v>
      </c>
      <c r="K307" s="174" t="s">
        <v>1</v>
      </c>
      <c r="L307" s="179"/>
      <c r="M307" s="180" t="s">
        <v>1</v>
      </c>
      <c r="N307" s="181" t="s">
        <v>42</v>
      </c>
      <c r="O307" s="68"/>
      <c r="P307" s="182">
        <f t="shared" si="21"/>
        <v>0</v>
      </c>
      <c r="Q307" s="182">
        <v>0</v>
      </c>
      <c r="R307" s="182">
        <f t="shared" si="22"/>
        <v>0</v>
      </c>
      <c r="S307" s="182">
        <v>0</v>
      </c>
      <c r="T307" s="183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84" t="s">
        <v>86</v>
      </c>
      <c r="AT307" s="184" t="s">
        <v>163</v>
      </c>
      <c r="AU307" s="184" t="s">
        <v>84</v>
      </c>
      <c r="AY307" s="14" t="s">
        <v>168</v>
      </c>
      <c r="BE307" s="185">
        <f t="shared" si="24"/>
        <v>0</v>
      </c>
      <c r="BF307" s="185">
        <f t="shared" si="25"/>
        <v>0</v>
      </c>
      <c r="BG307" s="185">
        <f t="shared" si="26"/>
        <v>0</v>
      </c>
      <c r="BH307" s="185">
        <f t="shared" si="27"/>
        <v>0</v>
      </c>
      <c r="BI307" s="185">
        <f t="shared" si="28"/>
        <v>0</v>
      </c>
      <c r="BJ307" s="14" t="s">
        <v>84</v>
      </c>
      <c r="BK307" s="185">
        <f t="shared" si="29"/>
        <v>0</v>
      </c>
      <c r="BL307" s="14" t="s">
        <v>84</v>
      </c>
      <c r="BM307" s="184" t="s">
        <v>2712</v>
      </c>
    </row>
    <row r="308" spans="1:65" s="2" customFormat="1" ht="24.2" customHeight="1">
      <c r="A308" s="31"/>
      <c r="B308" s="32"/>
      <c r="C308" s="186" t="s">
        <v>831</v>
      </c>
      <c r="D308" s="186" t="s">
        <v>597</v>
      </c>
      <c r="E308" s="187" t="s">
        <v>2713</v>
      </c>
      <c r="F308" s="188" t="s">
        <v>2714</v>
      </c>
      <c r="G308" s="189" t="s">
        <v>166</v>
      </c>
      <c r="H308" s="190">
        <v>12</v>
      </c>
      <c r="I308" s="191"/>
      <c r="J308" s="192">
        <f t="shared" si="20"/>
        <v>0</v>
      </c>
      <c r="K308" s="188" t="s">
        <v>1</v>
      </c>
      <c r="L308" s="36"/>
      <c r="M308" s="193" t="s">
        <v>1</v>
      </c>
      <c r="N308" s="194" t="s">
        <v>42</v>
      </c>
      <c r="O308" s="68"/>
      <c r="P308" s="182">
        <f t="shared" si="21"/>
        <v>0</v>
      </c>
      <c r="Q308" s="182">
        <v>0</v>
      </c>
      <c r="R308" s="182">
        <f t="shared" si="22"/>
        <v>0</v>
      </c>
      <c r="S308" s="182">
        <v>0</v>
      </c>
      <c r="T308" s="183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84" t="s">
        <v>84</v>
      </c>
      <c r="AT308" s="184" t="s">
        <v>597</v>
      </c>
      <c r="AU308" s="184" t="s">
        <v>84</v>
      </c>
      <c r="AY308" s="14" t="s">
        <v>168</v>
      </c>
      <c r="BE308" s="185">
        <f t="shared" si="24"/>
        <v>0</v>
      </c>
      <c r="BF308" s="185">
        <f t="shared" si="25"/>
        <v>0</v>
      </c>
      <c r="BG308" s="185">
        <f t="shared" si="26"/>
        <v>0</v>
      </c>
      <c r="BH308" s="185">
        <f t="shared" si="27"/>
        <v>0</v>
      </c>
      <c r="BI308" s="185">
        <f t="shared" si="28"/>
        <v>0</v>
      </c>
      <c r="BJ308" s="14" t="s">
        <v>84</v>
      </c>
      <c r="BK308" s="185">
        <f t="shared" si="29"/>
        <v>0</v>
      </c>
      <c r="BL308" s="14" t="s">
        <v>84</v>
      </c>
      <c r="BM308" s="184" t="s">
        <v>2715</v>
      </c>
    </row>
    <row r="309" spans="1:65" s="2" customFormat="1" ht="24.2" customHeight="1">
      <c r="A309" s="31"/>
      <c r="B309" s="32"/>
      <c r="C309" s="186" t="s">
        <v>835</v>
      </c>
      <c r="D309" s="186" t="s">
        <v>597</v>
      </c>
      <c r="E309" s="187" t="s">
        <v>2716</v>
      </c>
      <c r="F309" s="188" t="s">
        <v>2717</v>
      </c>
      <c r="G309" s="189" t="s">
        <v>166</v>
      </c>
      <c r="H309" s="190">
        <v>9</v>
      </c>
      <c r="I309" s="191"/>
      <c r="J309" s="192">
        <f t="shared" si="20"/>
        <v>0</v>
      </c>
      <c r="K309" s="188" t="s">
        <v>1</v>
      </c>
      <c r="L309" s="36"/>
      <c r="M309" s="193" t="s">
        <v>1</v>
      </c>
      <c r="N309" s="194" t="s">
        <v>42</v>
      </c>
      <c r="O309" s="68"/>
      <c r="P309" s="182">
        <f t="shared" si="21"/>
        <v>0</v>
      </c>
      <c r="Q309" s="182">
        <v>0</v>
      </c>
      <c r="R309" s="182">
        <f t="shared" si="22"/>
        <v>0</v>
      </c>
      <c r="S309" s="182">
        <v>0</v>
      </c>
      <c r="T309" s="183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84" t="s">
        <v>84</v>
      </c>
      <c r="AT309" s="184" t="s">
        <v>597</v>
      </c>
      <c r="AU309" s="184" t="s">
        <v>84</v>
      </c>
      <c r="AY309" s="14" t="s">
        <v>168</v>
      </c>
      <c r="BE309" s="185">
        <f t="shared" si="24"/>
        <v>0</v>
      </c>
      <c r="BF309" s="185">
        <f t="shared" si="25"/>
        <v>0</v>
      </c>
      <c r="BG309" s="185">
        <f t="shared" si="26"/>
        <v>0</v>
      </c>
      <c r="BH309" s="185">
        <f t="shared" si="27"/>
        <v>0</v>
      </c>
      <c r="BI309" s="185">
        <f t="shared" si="28"/>
        <v>0</v>
      </c>
      <c r="BJ309" s="14" t="s">
        <v>84</v>
      </c>
      <c r="BK309" s="185">
        <f t="shared" si="29"/>
        <v>0</v>
      </c>
      <c r="BL309" s="14" t="s">
        <v>84</v>
      </c>
      <c r="BM309" s="184" t="s">
        <v>2718</v>
      </c>
    </row>
    <row r="310" spans="1:65" s="2" customFormat="1" ht="14.45" customHeight="1">
      <c r="A310" s="31"/>
      <c r="B310" s="32"/>
      <c r="C310" s="186" t="s">
        <v>795</v>
      </c>
      <c r="D310" s="186" t="s">
        <v>597</v>
      </c>
      <c r="E310" s="187" t="s">
        <v>2719</v>
      </c>
      <c r="F310" s="188" t="s">
        <v>2720</v>
      </c>
      <c r="G310" s="189" t="s">
        <v>166</v>
      </c>
      <c r="H310" s="190">
        <v>5</v>
      </c>
      <c r="I310" s="191"/>
      <c r="J310" s="192">
        <f t="shared" si="20"/>
        <v>0</v>
      </c>
      <c r="K310" s="188" t="s">
        <v>1</v>
      </c>
      <c r="L310" s="36"/>
      <c r="M310" s="193" t="s">
        <v>1</v>
      </c>
      <c r="N310" s="194" t="s">
        <v>42</v>
      </c>
      <c r="O310" s="68"/>
      <c r="P310" s="182">
        <f t="shared" si="21"/>
        <v>0</v>
      </c>
      <c r="Q310" s="182">
        <v>0</v>
      </c>
      <c r="R310" s="182">
        <f t="shared" si="22"/>
        <v>0</v>
      </c>
      <c r="S310" s="182">
        <v>0</v>
      </c>
      <c r="T310" s="183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84" t="s">
        <v>84</v>
      </c>
      <c r="AT310" s="184" t="s">
        <v>597</v>
      </c>
      <c r="AU310" s="184" t="s">
        <v>84</v>
      </c>
      <c r="AY310" s="14" t="s">
        <v>168</v>
      </c>
      <c r="BE310" s="185">
        <f t="shared" si="24"/>
        <v>0</v>
      </c>
      <c r="BF310" s="185">
        <f t="shared" si="25"/>
        <v>0</v>
      </c>
      <c r="BG310" s="185">
        <f t="shared" si="26"/>
        <v>0</v>
      </c>
      <c r="BH310" s="185">
        <f t="shared" si="27"/>
        <v>0</v>
      </c>
      <c r="BI310" s="185">
        <f t="shared" si="28"/>
        <v>0</v>
      </c>
      <c r="BJ310" s="14" t="s">
        <v>84</v>
      </c>
      <c r="BK310" s="185">
        <f t="shared" si="29"/>
        <v>0</v>
      </c>
      <c r="BL310" s="14" t="s">
        <v>84</v>
      </c>
      <c r="BM310" s="184" t="s">
        <v>2721</v>
      </c>
    </row>
    <row r="311" spans="1:65" s="2" customFormat="1" ht="14.45" customHeight="1">
      <c r="A311" s="31"/>
      <c r="B311" s="32"/>
      <c r="C311" s="186" t="s">
        <v>799</v>
      </c>
      <c r="D311" s="186" t="s">
        <v>597</v>
      </c>
      <c r="E311" s="187" t="s">
        <v>2722</v>
      </c>
      <c r="F311" s="188" t="s">
        <v>2723</v>
      </c>
      <c r="G311" s="189" t="s">
        <v>166</v>
      </c>
      <c r="H311" s="190">
        <v>5</v>
      </c>
      <c r="I311" s="191"/>
      <c r="J311" s="192">
        <f t="shared" si="20"/>
        <v>0</v>
      </c>
      <c r="K311" s="188" t="s">
        <v>1</v>
      </c>
      <c r="L311" s="36"/>
      <c r="M311" s="193" t="s">
        <v>1</v>
      </c>
      <c r="N311" s="194" t="s">
        <v>42</v>
      </c>
      <c r="O311" s="68"/>
      <c r="P311" s="182">
        <f t="shared" si="21"/>
        <v>0</v>
      </c>
      <c r="Q311" s="182">
        <v>0</v>
      </c>
      <c r="R311" s="182">
        <f t="shared" si="22"/>
        <v>0</v>
      </c>
      <c r="S311" s="182">
        <v>0</v>
      </c>
      <c r="T311" s="183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84" t="s">
        <v>84</v>
      </c>
      <c r="AT311" s="184" t="s">
        <v>597</v>
      </c>
      <c r="AU311" s="184" t="s">
        <v>84</v>
      </c>
      <c r="AY311" s="14" t="s">
        <v>168</v>
      </c>
      <c r="BE311" s="185">
        <f t="shared" si="24"/>
        <v>0</v>
      </c>
      <c r="BF311" s="185">
        <f t="shared" si="25"/>
        <v>0</v>
      </c>
      <c r="BG311" s="185">
        <f t="shared" si="26"/>
        <v>0</v>
      </c>
      <c r="BH311" s="185">
        <f t="shared" si="27"/>
        <v>0</v>
      </c>
      <c r="BI311" s="185">
        <f t="shared" si="28"/>
        <v>0</v>
      </c>
      <c r="BJ311" s="14" t="s">
        <v>84</v>
      </c>
      <c r="BK311" s="185">
        <f t="shared" si="29"/>
        <v>0</v>
      </c>
      <c r="BL311" s="14" t="s">
        <v>84</v>
      </c>
      <c r="BM311" s="184" t="s">
        <v>2724</v>
      </c>
    </row>
    <row r="312" spans="1:65" s="2" customFormat="1" ht="14.45" customHeight="1">
      <c r="A312" s="31"/>
      <c r="B312" s="32"/>
      <c r="C312" s="186" t="s">
        <v>803</v>
      </c>
      <c r="D312" s="186" t="s">
        <v>597</v>
      </c>
      <c r="E312" s="187" t="s">
        <v>2725</v>
      </c>
      <c r="F312" s="188" t="s">
        <v>2726</v>
      </c>
      <c r="G312" s="189" t="s">
        <v>166</v>
      </c>
      <c r="H312" s="190">
        <v>5</v>
      </c>
      <c r="I312" s="191"/>
      <c r="J312" s="192">
        <f t="shared" si="20"/>
        <v>0</v>
      </c>
      <c r="K312" s="188" t="s">
        <v>1</v>
      </c>
      <c r="L312" s="36"/>
      <c r="M312" s="193" t="s">
        <v>1</v>
      </c>
      <c r="N312" s="194" t="s">
        <v>42</v>
      </c>
      <c r="O312" s="68"/>
      <c r="P312" s="182">
        <f t="shared" si="21"/>
        <v>0</v>
      </c>
      <c r="Q312" s="182">
        <v>0</v>
      </c>
      <c r="R312" s="182">
        <f t="shared" si="22"/>
        <v>0</v>
      </c>
      <c r="S312" s="182">
        <v>0</v>
      </c>
      <c r="T312" s="183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84" t="s">
        <v>84</v>
      </c>
      <c r="AT312" s="184" t="s">
        <v>597</v>
      </c>
      <c r="AU312" s="184" t="s">
        <v>84</v>
      </c>
      <c r="AY312" s="14" t="s">
        <v>168</v>
      </c>
      <c r="BE312" s="185">
        <f t="shared" si="24"/>
        <v>0</v>
      </c>
      <c r="BF312" s="185">
        <f t="shared" si="25"/>
        <v>0</v>
      </c>
      <c r="BG312" s="185">
        <f t="shared" si="26"/>
        <v>0</v>
      </c>
      <c r="BH312" s="185">
        <f t="shared" si="27"/>
        <v>0</v>
      </c>
      <c r="BI312" s="185">
        <f t="shared" si="28"/>
        <v>0</v>
      </c>
      <c r="BJ312" s="14" t="s">
        <v>84</v>
      </c>
      <c r="BK312" s="185">
        <f t="shared" si="29"/>
        <v>0</v>
      </c>
      <c r="BL312" s="14" t="s">
        <v>84</v>
      </c>
      <c r="BM312" s="184" t="s">
        <v>2727</v>
      </c>
    </row>
    <row r="313" spans="1:65" s="2" customFormat="1" ht="14.45" customHeight="1">
      <c r="A313" s="31"/>
      <c r="B313" s="32"/>
      <c r="C313" s="186" t="s">
        <v>807</v>
      </c>
      <c r="D313" s="186" t="s">
        <v>597</v>
      </c>
      <c r="E313" s="187" t="s">
        <v>2728</v>
      </c>
      <c r="F313" s="188" t="s">
        <v>2729</v>
      </c>
      <c r="G313" s="189" t="s">
        <v>166</v>
      </c>
      <c r="H313" s="190">
        <v>5</v>
      </c>
      <c r="I313" s="191"/>
      <c r="J313" s="192">
        <f t="shared" si="20"/>
        <v>0</v>
      </c>
      <c r="K313" s="188" t="s">
        <v>1</v>
      </c>
      <c r="L313" s="36"/>
      <c r="M313" s="193" t="s">
        <v>1</v>
      </c>
      <c r="N313" s="194" t="s">
        <v>42</v>
      </c>
      <c r="O313" s="68"/>
      <c r="P313" s="182">
        <f t="shared" si="21"/>
        <v>0</v>
      </c>
      <c r="Q313" s="182">
        <v>0</v>
      </c>
      <c r="R313" s="182">
        <f t="shared" si="22"/>
        <v>0</v>
      </c>
      <c r="S313" s="182">
        <v>0</v>
      </c>
      <c r="T313" s="183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84" t="s">
        <v>84</v>
      </c>
      <c r="AT313" s="184" t="s">
        <v>597</v>
      </c>
      <c r="AU313" s="184" t="s">
        <v>84</v>
      </c>
      <c r="AY313" s="14" t="s">
        <v>168</v>
      </c>
      <c r="BE313" s="185">
        <f t="shared" si="24"/>
        <v>0</v>
      </c>
      <c r="BF313" s="185">
        <f t="shared" si="25"/>
        <v>0</v>
      </c>
      <c r="BG313" s="185">
        <f t="shared" si="26"/>
        <v>0</v>
      </c>
      <c r="BH313" s="185">
        <f t="shared" si="27"/>
        <v>0</v>
      </c>
      <c r="BI313" s="185">
        <f t="shared" si="28"/>
        <v>0</v>
      </c>
      <c r="BJ313" s="14" t="s">
        <v>84</v>
      </c>
      <c r="BK313" s="185">
        <f t="shared" si="29"/>
        <v>0</v>
      </c>
      <c r="BL313" s="14" t="s">
        <v>84</v>
      </c>
      <c r="BM313" s="184" t="s">
        <v>2730</v>
      </c>
    </row>
    <row r="314" spans="1:65" s="2" customFormat="1" ht="14.45" customHeight="1">
      <c r="A314" s="31"/>
      <c r="B314" s="32"/>
      <c r="C314" s="186" t="s">
        <v>811</v>
      </c>
      <c r="D314" s="186" t="s">
        <v>597</v>
      </c>
      <c r="E314" s="187" t="s">
        <v>2731</v>
      </c>
      <c r="F314" s="188" t="s">
        <v>2732</v>
      </c>
      <c r="G314" s="189" t="s">
        <v>166</v>
      </c>
      <c r="H314" s="190">
        <v>3</v>
      </c>
      <c r="I314" s="191"/>
      <c r="J314" s="192">
        <f t="shared" si="20"/>
        <v>0</v>
      </c>
      <c r="K314" s="188" t="s">
        <v>1</v>
      </c>
      <c r="L314" s="36"/>
      <c r="M314" s="193" t="s">
        <v>1</v>
      </c>
      <c r="N314" s="194" t="s">
        <v>42</v>
      </c>
      <c r="O314" s="68"/>
      <c r="P314" s="182">
        <f t="shared" si="21"/>
        <v>0</v>
      </c>
      <c r="Q314" s="182">
        <v>0</v>
      </c>
      <c r="R314" s="182">
        <f t="shared" si="22"/>
        <v>0</v>
      </c>
      <c r="S314" s="182">
        <v>0</v>
      </c>
      <c r="T314" s="183">
        <f t="shared" si="2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84" t="s">
        <v>84</v>
      </c>
      <c r="AT314" s="184" t="s">
        <v>597</v>
      </c>
      <c r="AU314" s="184" t="s">
        <v>84</v>
      </c>
      <c r="AY314" s="14" t="s">
        <v>168</v>
      </c>
      <c r="BE314" s="185">
        <f t="shared" si="24"/>
        <v>0</v>
      </c>
      <c r="BF314" s="185">
        <f t="shared" si="25"/>
        <v>0</v>
      </c>
      <c r="BG314" s="185">
        <f t="shared" si="26"/>
        <v>0</v>
      </c>
      <c r="BH314" s="185">
        <f t="shared" si="27"/>
        <v>0</v>
      </c>
      <c r="BI314" s="185">
        <f t="shared" si="28"/>
        <v>0</v>
      </c>
      <c r="BJ314" s="14" t="s">
        <v>84</v>
      </c>
      <c r="BK314" s="185">
        <f t="shared" si="29"/>
        <v>0</v>
      </c>
      <c r="BL314" s="14" t="s">
        <v>84</v>
      </c>
      <c r="BM314" s="184" t="s">
        <v>2733</v>
      </c>
    </row>
    <row r="315" spans="1:65" s="2" customFormat="1" ht="37.9" customHeight="1">
      <c r="A315" s="31"/>
      <c r="B315" s="32"/>
      <c r="C315" s="172" t="s">
        <v>815</v>
      </c>
      <c r="D315" s="172" t="s">
        <v>163</v>
      </c>
      <c r="E315" s="173" t="s">
        <v>2734</v>
      </c>
      <c r="F315" s="174" t="s">
        <v>2735</v>
      </c>
      <c r="G315" s="175" t="s">
        <v>166</v>
      </c>
      <c r="H315" s="176">
        <v>5</v>
      </c>
      <c r="I315" s="177"/>
      <c r="J315" s="178">
        <f t="shared" ref="J315:J378" si="30">ROUND(I315*H315,2)</f>
        <v>0</v>
      </c>
      <c r="K315" s="174" t="s">
        <v>1</v>
      </c>
      <c r="L315" s="179"/>
      <c r="M315" s="180" t="s">
        <v>1</v>
      </c>
      <c r="N315" s="181" t="s">
        <v>42</v>
      </c>
      <c r="O315" s="68"/>
      <c r="P315" s="182">
        <f t="shared" ref="P315:P378" si="31">O315*H315</f>
        <v>0</v>
      </c>
      <c r="Q315" s="182">
        <v>0</v>
      </c>
      <c r="R315" s="182">
        <f t="shared" ref="R315:R378" si="32">Q315*H315</f>
        <v>0</v>
      </c>
      <c r="S315" s="182">
        <v>0</v>
      </c>
      <c r="T315" s="183">
        <f t="shared" ref="T315:T378" si="33"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84" t="s">
        <v>213</v>
      </c>
      <c r="AT315" s="184" t="s">
        <v>163</v>
      </c>
      <c r="AU315" s="184" t="s">
        <v>84</v>
      </c>
      <c r="AY315" s="14" t="s">
        <v>168</v>
      </c>
      <c r="BE315" s="185">
        <f t="shared" ref="BE315:BE379" si="34">IF(N315="základní",J315,0)</f>
        <v>0</v>
      </c>
      <c r="BF315" s="185">
        <f t="shared" ref="BF315:BF379" si="35">IF(N315="snížená",J315,0)</f>
        <v>0</v>
      </c>
      <c r="BG315" s="185">
        <f t="shared" ref="BG315:BG379" si="36">IF(N315="zákl. přenesená",J315,0)</f>
        <v>0</v>
      </c>
      <c r="BH315" s="185">
        <f t="shared" ref="BH315:BH379" si="37">IF(N315="sníž. přenesená",J315,0)</f>
        <v>0</v>
      </c>
      <c r="BI315" s="185">
        <f t="shared" ref="BI315:BI379" si="38">IF(N315="nulová",J315,0)</f>
        <v>0</v>
      </c>
      <c r="BJ315" s="14" t="s">
        <v>84</v>
      </c>
      <c r="BK315" s="185">
        <f t="shared" ref="BK315:BK379" si="39">ROUND(I315*H315,2)</f>
        <v>0</v>
      </c>
      <c r="BL315" s="14" t="s">
        <v>213</v>
      </c>
      <c r="BM315" s="184" t="s">
        <v>2736</v>
      </c>
    </row>
    <row r="316" spans="1:65" s="2" customFormat="1" ht="24.2" customHeight="1">
      <c r="A316" s="31"/>
      <c r="B316" s="32"/>
      <c r="C316" s="172" t="s">
        <v>819</v>
      </c>
      <c r="D316" s="172" t="s">
        <v>163</v>
      </c>
      <c r="E316" s="173" t="s">
        <v>2737</v>
      </c>
      <c r="F316" s="174" t="s">
        <v>2738</v>
      </c>
      <c r="G316" s="175" t="s">
        <v>166</v>
      </c>
      <c r="H316" s="176">
        <v>3</v>
      </c>
      <c r="I316" s="177"/>
      <c r="J316" s="178">
        <f t="shared" si="30"/>
        <v>0</v>
      </c>
      <c r="K316" s="174" t="s">
        <v>1</v>
      </c>
      <c r="L316" s="179"/>
      <c r="M316" s="180" t="s">
        <v>1</v>
      </c>
      <c r="N316" s="181" t="s">
        <v>42</v>
      </c>
      <c r="O316" s="68"/>
      <c r="P316" s="182">
        <f t="shared" si="31"/>
        <v>0</v>
      </c>
      <c r="Q316" s="182">
        <v>0</v>
      </c>
      <c r="R316" s="182">
        <f t="shared" si="32"/>
        <v>0</v>
      </c>
      <c r="S316" s="182">
        <v>0</v>
      </c>
      <c r="T316" s="183">
        <f t="shared" si="3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84" t="s">
        <v>86</v>
      </c>
      <c r="AT316" s="184" t="s">
        <v>163</v>
      </c>
      <c r="AU316" s="184" t="s">
        <v>84</v>
      </c>
      <c r="AY316" s="14" t="s">
        <v>168</v>
      </c>
      <c r="BE316" s="185">
        <f t="shared" si="34"/>
        <v>0</v>
      </c>
      <c r="BF316" s="185">
        <f t="shared" si="35"/>
        <v>0</v>
      </c>
      <c r="BG316" s="185">
        <f t="shared" si="36"/>
        <v>0</v>
      </c>
      <c r="BH316" s="185">
        <f t="shared" si="37"/>
        <v>0</v>
      </c>
      <c r="BI316" s="185">
        <f t="shared" si="38"/>
        <v>0</v>
      </c>
      <c r="BJ316" s="14" t="s">
        <v>84</v>
      </c>
      <c r="BK316" s="185">
        <f t="shared" si="39"/>
        <v>0</v>
      </c>
      <c r="BL316" s="14" t="s">
        <v>84</v>
      </c>
      <c r="BM316" s="184" t="s">
        <v>2739</v>
      </c>
    </row>
    <row r="317" spans="1:65" s="2" customFormat="1" ht="49.15" customHeight="1">
      <c r="A317" s="31"/>
      <c r="B317" s="32"/>
      <c r="C317" s="172" t="s">
        <v>823</v>
      </c>
      <c r="D317" s="172" t="s">
        <v>163</v>
      </c>
      <c r="E317" s="173" t="s">
        <v>2740</v>
      </c>
      <c r="F317" s="174" t="s">
        <v>2741</v>
      </c>
      <c r="G317" s="175" t="s">
        <v>166</v>
      </c>
      <c r="H317" s="176">
        <v>6</v>
      </c>
      <c r="I317" s="177"/>
      <c r="J317" s="178">
        <f t="shared" si="30"/>
        <v>0</v>
      </c>
      <c r="K317" s="174" t="s">
        <v>1</v>
      </c>
      <c r="L317" s="179"/>
      <c r="M317" s="180" t="s">
        <v>1</v>
      </c>
      <c r="N317" s="181" t="s">
        <v>42</v>
      </c>
      <c r="O317" s="68"/>
      <c r="P317" s="182">
        <f t="shared" si="31"/>
        <v>0</v>
      </c>
      <c r="Q317" s="182">
        <v>0</v>
      </c>
      <c r="R317" s="182">
        <f t="shared" si="32"/>
        <v>0</v>
      </c>
      <c r="S317" s="182">
        <v>0</v>
      </c>
      <c r="T317" s="183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84" t="s">
        <v>86</v>
      </c>
      <c r="AT317" s="184" t="s">
        <v>163</v>
      </c>
      <c r="AU317" s="184" t="s">
        <v>84</v>
      </c>
      <c r="AY317" s="14" t="s">
        <v>168</v>
      </c>
      <c r="BE317" s="185">
        <f t="shared" si="34"/>
        <v>0</v>
      </c>
      <c r="BF317" s="185">
        <f t="shared" si="35"/>
        <v>0</v>
      </c>
      <c r="BG317" s="185">
        <f t="shared" si="36"/>
        <v>0</v>
      </c>
      <c r="BH317" s="185">
        <f t="shared" si="37"/>
        <v>0</v>
      </c>
      <c r="BI317" s="185">
        <f t="shared" si="38"/>
        <v>0</v>
      </c>
      <c r="BJ317" s="14" t="s">
        <v>84</v>
      </c>
      <c r="BK317" s="185">
        <f t="shared" si="39"/>
        <v>0</v>
      </c>
      <c r="BL317" s="14" t="s">
        <v>84</v>
      </c>
      <c r="BM317" s="184" t="s">
        <v>2742</v>
      </c>
    </row>
    <row r="318" spans="1:65" s="2" customFormat="1" ht="37.9" customHeight="1">
      <c r="A318" s="31"/>
      <c r="B318" s="32"/>
      <c r="C318" s="172" t="s">
        <v>827</v>
      </c>
      <c r="D318" s="172" t="s">
        <v>163</v>
      </c>
      <c r="E318" s="173" t="s">
        <v>2743</v>
      </c>
      <c r="F318" s="174" t="s">
        <v>2744</v>
      </c>
      <c r="G318" s="175" t="s">
        <v>166</v>
      </c>
      <c r="H318" s="176">
        <v>6</v>
      </c>
      <c r="I318" s="177"/>
      <c r="J318" s="178">
        <f t="shared" si="30"/>
        <v>0</v>
      </c>
      <c r="K318" s="174" t="s">
        <v>1</v>
      </c>
      <c r="L318" s="179"/>
      <c r="M318" s="180" t="s">
        <v>1</v>
      </c>
      <c r="N318" s="181" t="s">
        <v>42</v>
      </c>
      <c r="O318" s="68"/>
      <c r="P318" s="182">
        <f t="shared" si="31"/>
        <v>0</v>
      </c>
      <c r="Q318" s="182">
        <v>0</v>
      </c>
      <c r="R318" s="182">
        <f t="shared" si="32"/>
        <v>0</v>
      </c>
      <c r="S318" s="182">
        <v>0</v>
      </c>
      <c r="T318" s="183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84" t="s">
        <v>86</v>
      </c>
      <c r="AT318" s="184" t="s">
        <v>163</v>
      </c>
      <c r="AU318" s="184" t="s">
        <v>84</v>
      </c>
      <c r="AY318" s="14" t="s">
        <v>168</v>
      </c>
      <c r="BE318" s="185">
        <f t="shared" si="34"/>
        <v>0</v>
      </c>
      <c r="BF318" s="185">
        <f t="shared" si="35"/>
        <v>0</v>
      </c>
      <c r="BG318" s="185">
        <f t="shared" si="36"/>
        <v>0</v>
      </c>
      <c r="BH318" s="185">
        <f t="shared" si="37"/>
        <v>0</v>
      </c>
      <c r="BI318" s="185">
        <f t="shared" si="38"/>
        <v>0</v>
      </c>
      <c r="BJ318" s="14" t="s">
        <v>84</v>
      </c>
      <c r="BK318" s="185">
        <f t="shared" si="39"/>
        <v>0</v>
      </c>
      <c r="BL318" s="14" t="s">
        <v>84</v>
      </c>
      <c r="BM318" s="184" t="s">
        <v>2745</v>
      </c>
    </row>
    <row r="319" spans="1:65" s="2" customFormat="1" ht="14.45" customHeight="1">
      <c r="A319" s="31"/>
      <c r="B319" s="32"/>
      <c r="C319" s="186" t="s">
        <v>664</v>
      </c>
      <c r="D319" s="186" t="s">
        <v>597</v>
      </c>
      <c r="E319" s="187" t="s">
        <v>2746</v>
      </c>
      <c r="F319" s="188" t="s">
        <v>2747</v>
      </c>
      <c r="G319" s="189" t="s">
        <v>166</v>
      </c>
      <c r="H319" s="190">
        <v>1</v>
      </c>
      <c r="I319" s="191"/>
      <c r="J319" s="192">
        <f t="shared" si="30"/>
        <v>0</v>
      </c>
      <c r="K319" s="188" t="s">
        <v>1</v>
      </c>
      <c r="L319" s="36"/>
      <c r="M319" s="193" t="s">
        <v>1</v>
      </c>
      <c r="N319" s="194" t="s">
        <v>42</v>
      </c>
      <c r="O319" s="68"/>
      <c r="P319" s="182">
        <f t="shared" si="31"/>
        <v>0</v>
      </c>
      <c r="Q319" s="182">
        <v>0</v>
      </c>
      <c r="R319" s="182">
        <f t="shared" si="32"/>
        <v>0</v>
      </c>
      <c r="S319" s="182">
        <v>0</v>
      </c>
      <c r="T319" s="183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84" t="s">
        <v>84</v>
      </c>
      <c r="AT319" s="184" t="s">
        <v>597</v>
      </c>
      <c r="AU319" s="184" t="s">
        <v>84</v>
      </c>
      <c r="AY319" s="14" t="s">
        <v>168</v>
      </c>
      <c r="BE319" s="185">
        <f t="shared" si="34"/>
        <v>0</v>
      </c>
      <c r="BF319" s="185">
        <f t="shared" si="35"/>
        <v>0</v>
      </c>
      <c r="BG319" s="185">
        <f t="shared" si="36"/>
        <v>0</v>
      </c>
      <c r="BH319" s="185">
        <f t="shared" si="37"/>
        <v>0</v>
      </c>
      <c r="BI319" s="185">
        <f t="shared" si="38"/>
        <v>0</v>
      </c>
      <c r="BJ319" s="14" t="s">
        <v>84</v>
      </c>
      <c r="BK319" s="185">
        <f t="shared" si="39"/>
        <v>0</v>
      </c>
      <c r="BL319" s="14" t="s">
        <v>84</v>
      </c>
      <c r="BM319" s="184" t="s">
        <v>2748</v>
      </c>
    </row>
    <row r="320" spans="1:65" s="2" customFormat="1" ht="24.2" customHeight="1">
      <c r="A320" s="31"/>
      <c r="B320" s="32"/>
      <c r="C320" s="172" t="s">
        <v>668</v>
      </c>
      <c r="D320" s="172" t="s">
        <v>163</v>
      </c>
      <c r="E320" s="173" t="s">
        <v>2749</v>
      </c>
      <c r="F320" s="174" t="s">
        <v>2750</v>
      </c>
      <c r="G320" s="175" t="s">
        <v>166</v>
      </c>
      <c r="H320" s="176">
        <v>1</v>
      </c>
      <c r="I320" s="177"/>
      <c r="J320" s="178">
        <f t="shared" si="30"/>
        <v>0</v>
      </c>
      <c r="K320" s="174" t="s">
        <v>1</v>
      </c>
      <c r="L320" s="179"/>
      <c r="M320" s="180" t="s">
        <v>1</v>
      </c>
      <c r="N320" s="181" t="s">
        <v>42</v>
      </c>
      <c r="O320" s="68"/>
      <c r="P320" s="182">
        <f t="shared" si="31"/>
        <v>0</v>
      </c>
      <c r="Q320" s="182">
        <v>0</v>
      </c>
      <c r="R320" s="182">
        <f t="shared" si="32"/>
        <v>0</v>
      </c>
      <c r="S320" s="182">
        <v>0</v>
      </c>
      <c r="T320" s="183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84" t="s">
        <v>213</v>
      </c>
      <c r="AT320" s="184" t="s">
        <v>163</v>
      </c>
      <c r="AU320" s="184" t="s">
        <v>84</v>
      </c>
      <c r="AY320" s="14" t="s">
        <v>168</v>
      </c>
      <c r="BE320" s="185">
        <f t="shared" si="34"/>
        <v>0</v>
      </c>
      <c r="BF320" s="185">
        <f t="shared" si="35"/>
        <v>0</v>
      </c>
      <c r="BG320" s="185">
        <f t="shared" si="36"/>
        <v>0</v>
      </c>
      <c r="BH320" s="185">
        <f t="shared" si="37"/>
        <v>0</v>
      </c>
      <c r="BI320" s="185">
        <f t="shared" si="38"/>
        <v>0</v>
      </c>
      <c r="BJ320" s="14" t="s">
        <v>84</v>
      </c>
      <c r="BK320" s="185">
        <f t="shared" si="39"/>
        <v>0</v>
      </c>
      <c r="BL320" s="14" t="s">
        <v>213</v>
      </c>
      <c r="BM320" s="184" t="s">
        <v>2751</v>
      </c>
    </row>
    <row r="321" spans="1:65" s="2" customFormat="1" ht="24.2" customHeight="1">
      <c r="A321" s="31"/>
      <c r="B321" s="32"/>
      <c r="C321" s="186" t="s">
        <v>2072</v>
      </c>
      <c r="D321" s="186" t="s">
        <v>597</v>
      </c>
      <c r="E321" s="187" t="s">
        <v>2752</v>
      </c>
      <c r="F321" s="188" t="s">
        <v>2753</v>
      </c>
      <c r="G321" s="189" t="s">
        <v>166</v>
      </c>
      <c r="H321" s="190">
        <v>2</v>
      </c>
      <c r="I321" s="191"/>
      <c r="J321" s="192">
        <f t="shared" si="30"/>
        <v>0</v>
      </c>
      <c r="K321" s="188" t="s">
        <v>1</v>
      </c>
      <c r="L321" s="36"/>
      <c r="M321" s="193" t="s">
        <v>1</v>
      </c>
      <c r="N321" s="194" t="s">
        <v>42</v>
      </c>
      <c r="O321" s="68"/>
      <c r="P321" s="182">
        <f t="shared" si="31"/>
        <v>0</v>
      </c>
      <c r="Q321" s="182">
        <v>0</v>
      </c>
      <c r="R321" s="182">
        <f t="shared" si="32"/>
        <v>0</v>
      </c>
      <c r="S321" s="182">
        <v>0</v>
      </c>
      <c r="T321" s="183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84" t="s">
        <v>84</v>
      </c>
      <c r="AT321" s="184" t="s">
        <v>597</v>
      </c>
      <c r="AU321" s="184" t="s">
        <v>84</v>
      </c>
      <c r="AY321" s="14" t="s">
        <v>168</v>
      </c>
      <c r="BE321" s="185">
        <f t="shared" si="34"/>
        <v>0</v>
      </c>
      <c r="BF321" s="185">
        <f t="shared" si="35"/>
        <v>0</v>
      </c>
      <c r="BG321" s="185">
        <f t="shared" si="36"/>
        <v>0</v>
      </c>
      <c r="BH321" s="185">
        <f t="shared" si="37"/>
        <v>0</v>
      </c>
      <c r="BI321" s="185">
        <f t="shared" si="38"/>
        <v>0</v>
      </c>
      <c r="BJ321" s="14" t="s">
        <v>84</v>
      </c>
      <c r="BK321" s="185">
        <f t="shared" si="39"/>
        <v>0</v>
      </c>
      <c r="BL321" s="14" t="s">
        <v>84</v>
      </c>
      <c r="BM321" s="184" t="s">
        <v>2754</v>
      </c>
    </row>
    <row r="322" spans="1:65" s="2" customFormat="1" ht="37.9" customHeight="1">
      <c r="A322" s="31"/>
      <c r="B322" s="32"/>
      <c r="C322" s="186" t="s">
        <v>737</v>
      </c>
      <c r="D322" s="186" t="s">
        <v>597</v>
      </c>
      <c r="E322" s="187" t="s">
        <v>2755</v>
      </c>
      <c r="F322" s="188" t="s">
        <v>2756</v>
      </c>
      <c r="G322" s="189" t="s">
        <v>166</v>
      </c>
      <c r="H322" s="190">
        <v>2</v>
      </c>
      <c r="I322" s="191"/>
      <c r="J322" s="192">
        <f t="shared" si="30"/>
        <v>0</v>
      </c>
      <c r="K322" s="188" t="s">
        <v>1</v>
      </c>
      <c r="L322" s="36"/>
      <c r="M322" s="193" t="s">
        <v>1</v>
      </c>
      <c r="N322" s="194" t="s">
        <v>42</v>
      </c>
      <c r="O322" s="68"/>
      <c r="P322" s="182">
        <f t="shared" si="31"/>
        <v>0</v>
      </c>
      <c r="Q322" s="182">
        <v>0</v>
      </c>
      <c r="R322" s="182">
        <f t="shared" si="32"/>
        <v>0</v>
      </c>
      <c r="S322" s="182">
        <v>0</v>
      </c>
      <c r="T322" s="183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84" t="s">
        <v>84</v>
      </c>
      <c r="AT322" s="184" t="s">
        <v>597</v>
      </c>
      <c r="AU322" s="184" t="s">
        <v>84</v>
      </c>
      <c r="AY322" s="14" t="s">
        <v>168</v>
      </c>
      <c r="BE322" s="185">
        <f t="shared" si="34"/>
        <v>0</v>
      </c>
      <c r="BF322" s="185">
        <f t="shared" si="35"/>
        <v>0</v>
      </c>
      <c r="BG322" s="185">
        <f t="shared" si="36"/>
        <v>0</v>
      </c>
      <c r="BH322" s="185">
        <f t="shared" si="37"/>
        <v>0</v>
      </c>
      <c r="BI322" s="185">
        <f t="shared" si="38"/>
        <v>0</v>
      </c>
      <c r="BJ322" s="14" t="s">
        <v>84</v>
      </c>
      <c r="BK322" s="185">
        <f t="shared" si="39"/>
        <v>0</v>
      </c>
      <c r="BL322" s="14" t="s">
        <v>84</v>
      </c>
      <c r="BM322" s="184" t="s">
        <v>2757</v>
      </c>
    </row>
    <row r="323" spans="1:65" s="2" customFormat="1" ht="37.9" customHeight="1">
      <c r="A323" s="31"/>
      <c r="B323" s="32"/>
      <c r="C323" s="172" t="s">
        <v>742</v>
      </c>
      <c r="D323" s="172" t="s">
        <v>163</v>
      </c>
      <c r="E323" s="173" t="s">
        <v>2758</v>
      </c>
      <c r="F323" s="174" t="s">
        <v>2759</v>
      </c>
      <c r="G323" s="175" t="s">
        <v>166</v>
      </c>
      <c r="H323" s="176">
        <v>7</v>
      </c>
      <c r="I323" s="177"/>
      <c r="J323" s="178">
        <f t="shared" si="30"/>
        <v>0</v>
      </c>
      <c r="K323" s="174" t="s">
        <v>1</v>
      </c>
      <c r="L323" s="179"/>
      <c r="M323" s="180" t="s">
        <v>1</v>
      </c>
      <c r="N323" s="181" t="s">
        <v>42</v>
      </c>
      <c r="O323" s="68"/>
      <c r="P323" s="182">
        <f t="shared" si="31"/>
        <v>0</v>
      </c>
      <c r="Q323" s="182">
        <v>0</v>
      </c>
      <c r="R323" s="182">
        <f t="shared" si="32"/>
        <v>0</v>
      </c>
      <c r="S323" s="182">
        <v>0</v>
      </c>
      <c r="T323" s="183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84" t="s">
        <v>213</v>
      </c>
      <c r="AT323" s="184" t="s">
        <v>163</v>
      </c>
      <c r="AU323" s="184" t="s">
        <v>84</v>
      </c>
      <c r="AY323" s="14" t="s">
        <v>168</v>
      </c>
      <c r="BE323" s="185">
        <f t="shared" si="34"/>
        <v>0</v>
      </c>
      <c r="BF323" s="185">
        <f t="shared" si="35"/>
        <v>0</v>
      </c>
      <c r="BG323" s="185">
        <f t="shared" si="36"/>
        <v>0</v>
      </c>
      <c r="BH323" s="185">
        <f t="shared" si="37"/>
        <v>0</v>
      </c>
      <c r="BI323" s="185">
        <f t="shared" si="38"/>
        <v>0</v>
      </c>
      <c r="BJ323" s="14" t="s">
        <v>84</v>
      </c>
      <c r="BK323" s="185">
        <f t="shared" si="39"/>
        <v>0</v>
      </c>
      <c r="BL323" s="14" t="s">
        <v>213</v>
      </c>
      <c r="BM323" s="184" t="s">
        <v>2760</v>
      </c>
    </row>
    <row r="324" spans="1:65" s="2" customFormat="1" ht="37.9" customHeight="1">
      <c r="A324" s="31"/>
      <c r="B324" s="32"/>
      <c r="C324" s="172" t="s">
        <v>2082</v>
      </c>
      <c r="D324" s="172" t="s">
        <v>163</v>
      </c>
      <c r="E324" s="173" t="s">
        <v>2761</v>
      </c>
      <c r="F324" s="174" t="s">
        <v>2762</v>
      </c>
      <c r="G324" s="175" t="s">
        <v>166</v>
      </c>
      <c r="H324" s="176">
        <v>4</v>
      </c>
      <c r="I324" s="177"/>
      <c r="J324" s="178">
        <f t="shared" si="30"/>
        <v>0</v>
      </c>
      <c r="K324" s="174" t="s">
        <v>1</v>
      </c>
      <c r="L324" s="179"/>
      <c r="M324" s="180" t="s">
        <v>1</v>
      </c>
      <c r="N324" s="181" t="s">
        <v>42</v>
      </c>
      <c r="O324" s="68"/>
      <c r="P324" s="182">
        <f t="shared" si="31"/>
        <v>0</v>
      </c>
      <c r="Q324" s="182">
        <v>0</v>
      </c>
      <c r="R324" s="182">
        <f t="shared" si="32"/>
        <v>0</v>
      </c>
      <c r="S324" s="182">
        <v>0</v>
      </c>
      <c r="T324" s="183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84" t="s">
        <v>86</v>
      </c>
      <c r="AT324" s="184" t="s">
        <v>163</v>
      </c>
      <c r="AU324" s="184" t="s">
        <v>84</v>
      </c>
      <c r="AY324" s="14" t="s">
        <v>168</v>
      </c>
      <c r="BE324" s="185">
        <f t="shared" si="34"/>
        <v>0</v>
      </c>
      <c r="BF324" s="185">
        <f t="shared" si="35"/>
        <v>0</v>
      </c>
      <c r="BG324" s="185">
        <f t="shared" si="36"/>
        <v>0</v>
      </c>
      <c r="BH324" s="185">
        <f t="shared" si="37"/>
        <v>0</v>
      </c>
      <c r="BI324" s="185">
        <f t="shared" si="38"/>
        <v>0</v>
      </c>
      <c r="BJ324" s="14" t="s">
        <v>84</v>
      </c>
      <c r="BK324" s="185">
        <f t="shared" si="39"/>
        <v>0</v>
      </c>
      <c r="BL324" s="14" t="s">
        <v>84</v>
      </c>
      <c r="BM324" s="184" t="s">
        <v>2763</v>
      </c>
    </row>
    <row r="325" spans="1:65" s="2" customFormat="1" ht="37.9" customHeight="1">
      <c r="A325" s="31"/>
      <c r="B325" s="32"/>
      <c r="C325" s="172" t="s">
        <v>746</v>
      </c>
      <c r="D325" s="172" t="s">
        <v>163</v>
      </c>
      <c r="E325" s="173" t="s">
        <v>2764</v>
      </c>
      <c r="F325" s="174" t="s">
        <v>2765</v>
      </c>
      <c r="G325" s="175" t="s">
        <v>166</v>
      </c>
      <c r="H325" s="176">
        <v>1</v>
      </c>
      <c r="I325" s="177"/>
      <c r="J325" s="178">
        <f t="shared" si="30"/>
        <v>0</v>
      </c>
      <c r="K325" s="174" t="s">
        <v>1</v>
      </c>
      <c r="L325" s="179"/>
      <c r="M325" s="180" t="s">
        <v>1</v>
      </c>
      <c r="N325" s="181" t="s">
        <v>42</v>
      </c>
      <c r="O325" s="68"/>
      <c r="P325" s="182">
        <f t="shared" si="31"/>
        <v>0</v>
      </c>
      <c r="Q325" s="182">
        <v>0</v>
      </c>
      <c r="R325" s="182">
        <f t="shared" si="32"/>
        <v>0</v>
      </c>
      <c r="S325" s="182">
        <v>0</v>
      </c>
      <c r="T325" s="183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84" t="s">
        <v>86</v>
      </c>
      <c r="AT325" s="184" t="s">
        <v>163</v>
      </c>
      <c r="AU325" s="184" t="s">
        <v>84</v>
      </c>
      <c r="AY325" s="14" t="s">
        <v>168</v>
      </c>
      <c r="BE325" s="185">
        <f t="shared" si="34"/>
        <v>0</v>
      </c>
      <c r="BF325" s="185">
        <f t="shared" si="35"/>
        <v>0</v>
      </c>
      <c r="BG325" s="185">
        <f t="shared" si="36"/>
        <v>0</v>
      </c>
      <c r="BH325" s="185">
        <f t="shared" si="37"/>
        <v>0</v>
      </c>
      <c r="BI325" s="185">
        <f t="shared" si="38"/>
        <v>0</v>
      </c>
      <c r="BJ325" s="14" t="s">
        <v>84</v>
      </c>
      <c r="BK325" s="185">
        <f t="shared" si="39"/>
        <v>0</v>
      </c>
      <c r="BL325" s="14" t="s">
        <v>84</v>
      </c>
      <c r="BM325" s="184" t="s">
        <v>2766</v>
      </c>
    </row>
    <row r="326" spans="1:65" s="2" customFormat="1" ht="24.2" customHeight="1">
      <c r="A326" s="31"/>
      <c r="B326" s="32"/>
      <c r="C326" s="186" t="s">
        <v>891</v>
      </c>
      <c r="D326" s="186" t="s">
        <v>597</v>
      </c>
      <c r="E326" s="187" t="s">
        <v>2767</v>
      </c>
      <c r="F326" s="188" t="s">
        <v>2768</v>
      </c>
      <c r="G326" s="189" t="s">
        <v>166</v>
      </c>
      <c r="H326" s="190">
        <v>123</v>
      </c>
      <c r="I326" s="191"/>
      <c r="J326" s="192">
        <f t="shared" si="30"/>
        <v>0</v>
      </c>
      <c r="K326" s="188" t="s">
        <v>1</v>
      </c>
      <c r="L326" s="36"/>
      <c r="M326" s="193" t="s">
        <v>1</v>
      </c>
      <c r="N326" s="194" t="s">
        <v>42</v>
      </c>
      <c r="O326" s="68"/>
      <c r="P326" s="182">
        <f t="shared" si="31"/>
        <v>0</v>
      </c>
      <c r="Q326" s="182">
        <v>0</v>
      </c>
      <c r="R326" s="182">
        <f t="shared" si="32"/>
        <v>0</v>
      </c>
      <c r="S326" s="182">
        <v>0</v>
      </c>
      <c r="T326" s="183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84" t="s">
        <v>84</v>
      </c>
      <c r="AT326" s="184" t="s">
        <v>597</v>
      </c>
      <c r="AU326" s="184" t="s">
        <v>84</v>
      </c>
      <c r="AY326" s="14" t="s">
        <v>168</v>
      </c>
      <c r="BE326" s="185">
        <f t="shared" si="34"/>
        <v>0</v>
      </c>
      <c r="BF326" s="185">
        <f t="shared" si="35"/>
        <v>0</v>
      </c>
      <c r="BG326" s="185">
        <f t="shared" si="36"/>
        <v>0</v>
      </c>
      <c r="BH326" s="185">
        <f t="shared" si="37"/>
        <v>0</v>
      </c>
      <c r="BI326" s="185">
        <f t="shared" si="38"/>
        <v>0</v>
      </c>
      <c r="BJ326" s="14" t="s">
        <v>84</v>
      </c>
      <c r="BK326" s="185">
        <f t="shared" si="39"/>
        <v>0</v>
      </c>
      <c r="BL326" s="14" t="s">
        <v>84</v>
      </c>
      <c r="BM326" s="184" t="s">
        <v>2769</v>
      </c>
    </row>
    <row r="327" spans="1:65" s="2" customFormat="1" ht="24.2" customHeight="1">
      <c r="A327" s="31"/>
      <c r="B327" s="32"/>
      <c r="C327" s="172" t="s">
        <v>895</v>
      </c>
      <c r="D327" s="172" t="s">
        <v>163</v>
      </c>
      <c r="E327" s="173" t="s">
        <v>2770</v>
      </c>
      <c r="F327" s="174" t="s">
        <v>2771</v>
      </c>
      <c r="G327" s="175" t="s">
        <v>166</v>
      </c>
      <c r="H327" s="176">
        <v>123</v>
      </c>
      <c r="I327" s="177"/>
      <c r="J327" s="178">
        <f t="shared" si="30"/>
        <v>0</v>
      </c>
      <c r="K327" s="174" t="s">
        <v>1</v>
      </c>
      <c r="L327" s="179"/>
      <c r="M327" s="180" t="s">
        <v>1</v>
      </c>
      <c r="N327" s="181" t="s">
        <v>42</v>
      </c>
      <c r="O327" s="68"/>
      <c r="P327" s="182">
        <f t="shared" si="31"/>
        <v>0</v>
      </c>
      <c r="Q327" s="182">
        <v>0</v>
      </c>
      <c r="R327" s="182">
        <f t="shared" si="32"/>
        <v>0</v>
      </c>
      <c r="S327" s="182">
        <v>0</v>
      </c>
      <c r="T327" s="183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84" t="s">
        <v>213</v>
      </c>
      <c r="AT327" s="184" t="s">
        <v>163</v>
      </c>
      <c r="AU327" s="184" t="s">
        <v>84</v>
      </c>
      <c r="AY327" s="14" t="s">
        <v>168</v>
      </c>
      <c r="BE327" s="185">
        <f t="shared" si="34"/>
        <v>0</v>
      </c>
      <c r="BF327" s="185">
        <f t="shared" si="35"/>
        <v>0</v>
      </c>
      <c r="BG327" s="185">
        <f t="shared" si="36"/>
        <v>0</v>
      </c>
      <c r="BH327" s="185">
        <f t="shared" si="37"/>
        <v>0</v>
      </c>
      <c r="BI327" s="185">
        <f t="shared" si="38"/>
        <v>0</v>
      </c>
      <c r="BJ327" s="14" t="s">
        <v>84</v>
      </c>
      <c r="BK327" s="185">
        <f t="shared" si="39"/>
        <v>0</v>
      </c>
      <c r="BL327" s="14" t="s">
        <v>213</v>
      </c>
      <c r="BM327" s="184" t="s">
        <v>2772</v>
      </c>
    </row>
    <row r="328" spans="1:65" s="2" customFormat="1" ht="24.2" customHeight="1">
      <c r="A328" s="31"/>
      <c r="B328" s="32"/>
      <c r="C328" s="186" t="s">
        <v>899</v>
      </c>
      <c r="D328" s="186" t="s">
        <v>597</v>
      </c>
      <c r="E328" s="187" t="s">
        <v>2773</v>
      </c>
      <c r="F328" s="188" t="s">
        <v>2774</v>
      </c>
      <c r="G328" s="189" t="s">
        <v>166</v>
      </c>
      <c r="H328" s="190">
        <v>27</v>
      </c>
      <c r="I328" s="191"/>
      <c r="J328" s="192">
        <f t="shared" si="30"/>
        <v>0</v>
      </c>
      <c r="K328" s="188" t="s">
        <v>1</v>
      </c>
      <c r="L328" s="36"/>
      <c r="M328" s="193" t="s">
        <v>1</v>
      </c>
      <c r="N328" s="194" t="s">
        <v>42</v>
      </c>
      <c r="O328" s="68"/>
      <c r="P328" s="182">
        <f t="shared" si="31"/>
        <v>0</v>
      </c>
      <c r="Q328" s="182">
        <v>0</v>
      </c>
      <c r="R328" s="182">
        <f t="shared" si="32"/>
        <v>0</v>
      </c>
      <c r="S328" s="182">
        <v>0</v>
      </c>
      <c r="T328" s="183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84" t="s">
        <v>84</v>
      </c>
      <c r="AT328" s="184" t="s">
        <v>597</v>
      </c>
      <c r="AU328" s="184" t="s">
        <v>84</v>
      </c>
      <c r="AY328" s="14" t="s">
        <v>168</v>
      </c>
      <c r="BE328" s="185">
        <f t="shared" si="34"/>
        <v>0</v>
      </c>
      <c r="BF328" s="185">
        <f t="shared" si="35"/>
        <v>0</v>
      </c>
      <c r="BG328" s="185">
        <f t="shared" si="36"/>
        <v>0</v>
      </c>
      <c r="BH328" s="185">
        <f t="shared" si="37"/>
        <v>0</v>
      </c>
      <c r="BI328" s="185">
        <f t="shared" si="38"/>
        <v>0</v>
      </c>
      <c r="BJ328" s="14" t="s">
        <v>84</v>
      </c>
      <c r="BK328" s="185">
        <f t="shared" si="39"/>
        <v>0</v>
      </c>
      <c r="BL328" s="14" t="s">
        <v>84</v>
      </c>
      <c r="BM328" s="184" t="s">
        <v>2775</v>
      </c>
    </row>
    <row r="329" spans="1:65" s="2" customFormat="1" ht="24.2" customHeight="1">
      <c r="A329" s="31"/>
      <c r="B329" s="32"/>
      <c r="C329" s="172" t="s">
        <v>1463</v>
      </c>
      <c r="D329" s="172" t="s">
        <v>163</v>
      </c>
      <c r="E329" s="173" t="s">
        <v>2776</v>
      </c>
      <c r="F329" s="174" t="s">
        <v>2777</v>
      </c>
      <c r="G329" s="175" t="s">
        <v>166</v>
      </c>
      <c r="H329" s="176">
        <v>27</v>
      </c>
      <c r="I329" s="177"/>
      <c r="J329" s="178">
        <f t="shared" si="30"/>
        <v>0</v>
      </c>
      <c r="K329" s="174" t="s">
        <v>1</v>
      </c>
      <c r="L329" s="179"/>
      <c r="M329" s="180" t="s">
        <v>1</v>
      </c>
      <c r="N329" s="181" t="s">
        <v>42</v>
      </c>
      <c r="O329" s="68"/>
      <c r="P329" s="182">
        <f t="shared" si="31"/>
        <v>0</v>
      </c>
      <c r="Q329" s="182">
        <v>0</v>
      </c>
      <c r="R329" s="182">
        <f t="shared" si="32"/>
        <v>0</v>
      </c>
      <c r="S329" s="182">
        <v>0</v>
      </c>
      <c r="T329" s="183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84" t="s">
        <v>213</v>
      </c>
      <c r="AT329" s="184" t="s">
        <v>163</v>
      </c>
      <c r="AU329" s="184" t="s">
        <v>84</v>
      </c>
      <c r="AY329" s="14" t="s">
        <v>168</v>
      </c>
      <c r="BE329" s="185">
        <f t="shared" si="34"/>
        <v>0</v>
      </c>
      <c r="BF329" s="185">
        <f t="shared" si="35"/>
        <v>0</v>
      </c>
      <c r="BG329" s="185">
        <f t="shared" si="36"/>
        <v>0</v>
      </c>
      <c r="BH329" s="185">
        <f t="shared" si="37"/>
        <v>0</v>
      </c>
      <c r="BI329" s="185">
        <f t="shared" si="38"/>
        <v>0</v>
      </c>
      <c r="BJ329" s="14" t="s">
        <v>84</v>
      </c>
      <c r="BK329" s="185">
        <f t="shared" si="39"/>
        <v>0</v>
      </c>
      <c r="BL329" s="14" t="s">
        <v>213</v>
      </c>
      <c r="BM329" s="184" t="s">
        <v>2778</v>
      </c>
    </row>
    <row r="330" spans="1:65" s="2" customFormat="1" ht="24.2" customHeight="1">
      <c r="A330" s="31"/>
      <c r="B330" s="32"/>
      <c r="C330" s="186" t="s">
        <v>903</v>
      </c>
      <c r="D330" s="186" t="s">
        <v>597</v>
      </c>
      <c r="E330" s="187" t="s">
        <v>2779</v>
      </c>
      <c r="F330" s="188" t="s">
        <v>2780</v>
      </c>
      <c r="G330" s="189" t="s">
        <v>166</v>
      </c>
      <c r="H330" s="190">
        <v>32</v>
      </c>
      <c r="I330" s="191"/>
      <c r="J330" s="192">
        <f t="shared" si="30"/>
        <v>0</v>
      </c>
      <c r="K330" s="188" t="s">
        <v>1</v>
      </c>
      <c r="L330" s="36"/>
      <c r="M330" s="193" t="s">
        <v>1</v>
      </c>
      <c r="N330" s="194" t="s">
        <v>42</v>
      </c>
      <c r="O330" s="68"/>
      <c r="P330" s="182">
        <f t="shared" si="31"/>
        <v>0</v>
      </c>
      <c r="Q330" s="182">
        <v>0</v>
      </c>
      <c r="R330" s="182">
        <f t="shared" si="32"/>
        <v>0</v>
      </c>
      <c r="S330" s="182">
        <v>0</v>
      </c>
      <c r="T330" s="183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84" t="s">
        <v>84</v>
      </c>
      <c r="AT330" s="184" t="s">
        <v>597</v>
      </c>
      <c r="AU330" s="184" t="s">
        <v>84</v>
      </c>
      <c r="AY330" s="14" t="s">
        <v>168</v>
      </c>
      <c r="BE330" s="185">
        <f t="shared" si="34"/>
        <v>0</v>
      </c>
      <c r="BF330" s="185">
        <f t="shared" si="35"/>
        <v>0</v>
      </c>
      <c r="BG330" s="185">
        <f t="shared" si="36"/>
        <v>0</v>
      </c>
      <c r="BH330" s="185">
        <f t="shared" si="37"/>
        <v>0</v>
      </c>
      <c r="BI330" s="185">
        <f t="shared" si="38"/>
        <v>0</v>
      </c>
      <c r="BJ330" s="14" t="s">
        <v>84</v>
      </c>
      <c r="BK330" s="185">
        <f t="shared" si="39"/>
        <v>0</v>
      </c>
      <c r="BL330" s="14" t="s">
        <v>84</v>
      </c>
      <c r="BM330" s="184" t="s">
        <v>2781</v>
      </c>
    </row>
    <row r="331" spans="1:65" s="2" customFormat="1" ht="24.2" customHeight="1">
      <c r="A331" s="31"/>
      <c r="B331" s="32"/>
      <c r="C331" s="172" t="s">
        <v>907</v>
      </c>
      <c r="D331" s="172" t="s">
        <v>163</v>
      </c>
      <c r="E331" s="173" t="s">
        <v>2782</v>
      </c>
      <c r="F331" s="174" t="s">
        <v>2783</v>
      </c>
      <c r="G331" s="175" t="s">
        <v>166</v>
      </c>
      <c r="H331" s="176">
        <v>16</v>
      </c>
      <c r="I331" s="177"/>
      <c r="J331" s="178">
        <f t="shared" si="30"/>
        <v>0</v>
      </c>
      <c r="K331" s="174" t="s">
        <v>1</v>
      </c>
      <c r="L331" s="179"/>
      <c r="M331" s="180" t="s">
        <v>1</v>
      </c>
      <c r="N331" s="181" t="s">
        <v>42</v>
      </c>
      <c r="O331" s="68"/>
      <c r="P331" s="182">
        <f t="shared" si="31"/>
        <v>0</v>
      </c>
      <c r="Q331" s="182">
        <v>0</v>
      </c>
      <c r="R331" s="182">
        <f t="shared" si="32"/>
        <v>0</v>
      </c>
      <c r="S331" s="182">
        <v>0</v>
      </c>
      <c r="T331" s="183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84" t="s">
        <v>213</v>
      </c>
      <c r="AT331" s="184" t="s">
        <v>163</v>
      </c>
      <c r="AU331" s="184" t="s">
        <v>84</v>
      </c>
      <c r="AY331" s="14" t="s">
        <v>168</v>
      </c>
      <c r="BE331" s="185">
        <f t="shared" si="34"/>
        <v>0</v>
      </c>
      <c r="BF331" s="185">
        <f t="shared" si="35"/>
        <v>0</v>
      </c>
      <c r="BG331" s="185">
        <f t="shared" si="36"/>
        <v>0</v>
      </c>
      <c r="BH331" s="185">
        <f t="shared" si="37"/>
        <v>0</v>
      </c>
      <c r="BI331" s="185">
        <f t="shared" si="38"/>
        <v>0</v>
      </c>
      <c r="BJ331" s="14" t="s">
        <v>84</v>
      </c>
      <c r="BK331" s="185">
        <f t="shared" si="39"/>
        <v>0</v>
      </c>
      <c r="BL331" s="14" t="s">
        <v>213</v>
      </c>
      <c r="BM331" s="184" t="s">
        <v>2784</v>
      </c>
    </row>
    <row r="332" spans="1:65" s="2" customFormat="1" ht="24.2" customHeight="1">
      <c r="A332" s="31"/>
      <c r="B332" s="32"/>
      <c r="C332" s="172" t="s">
        <v>911</v>
      </c>
      <c r="D332" s="172" t="s">
        <v>163</v>
      </c>
      <c r="E332" s="173" t="s">
        <v>2785</v>
      </c>
      <c r="F332" s="174" t="s">
        <v>2786</v>
      </c>
      <c r="G332" s="175" t="s">
        <v>166</v>
      </c>
      <c r="H332" s="176">
        <v>16</v>
      </c>
      <c r="I332" s="177"/>
      <c r="J332" s="178">
        <f t="shared" si="30"/>
        <v>0</v>
      </c>
      <c r="K332" s="174" t="s">
        <v>1</v>
      </c>
      <c r="L332" s="179"/>
      <c r="M332" s="180" t="s">
        <v>1</v>
      </c>
      <c r="N332" s="181" t="s">
        <v>42</v>
      </c>
      <c r="O332" s="68"/>
      <c r="P332" s="182">
        <f t="shared" si="31"/>
        <v>0</v>
      </c>
      <c r="Q332" s="182">
        <v>0</v>
      </c>
      <c r="R332" s="182">
        <f t="shared" si="32"/>
        <v>0</v>
      </c>
      <c r="S332" s="182">
        <v>0</v>
      </c>
      <c r="T332" s="183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84" t="s">
        <v>86</v>
      </c>
      <c r="AT332" s="184" t="s">
        <v>163</v>
      </c>
      <c r="AU332" s="184" t="s">
        <v>84</v>
      </c>
      <c r="AY332" s="14" t="s">
        <v>168</v>
      </c>
      <c r="BE332" s="185">
        <f t="shared" si="34"/>
        <v>0</v>
      </c>
      <c r="BF332" s="185">
        <f t="shared" si="35"/>
        <v>0</v>
      </c>
      <c r="BG332" s="185">
        <f t="shared" si="36"/>
        <v>0</v>
      </c>
      <c r="BH332" s="185">
        <f t="shared" si="37"/>
        <v>0</v>
      </c>
      <c r="BI332" s="185">
        <f t="shared" si="38"/>
        <v>0</v>
      </c>
      <c r="BJ332" s="14" t="s">
        <v>84</v>
      </c>
      <c r="BK332" s="185">
        <f t="shared" si="39"/>
        <v>0</v>
      </c>
      <c r="BL332" s="14" t="s">
        <v>84</v>
      </c>
      <c r="BM332" s="184" t="s">
        <v>2787</v>
      </c>
    </row>
    <row r="333" spans="1:65" s="2" customFormat="1" ht="24.2" customHeight="1">
      <c r="A333" s="31"/>
      <c r="B333" s="32"/>
      <c r="C333" s="186" t="s">
        <v>915</v>
      </c>
      <c r="D333" s="186" t="s">
        <v>597</v>
      </c>
      <c r="E333" s="187" t="s">
        <v>2788</v>
      </c>
      <c r="F333" s="188" t="s">
        <v>2789</v>
      </c>
      <c r="G333" s="189" t="s">
        <v>166</v>
      </c>
      <c r="H333" s="190">
        <v>4</v>
      </c>
      <c r="I333" s="191"/>
      <c r="J333" s="192">
        <f t="shared" si="30"/>
        <v>0</v>
      </c>
      <c r="K333" s="188" t="s">
        <v>1</v>
      </c>
      <c r="L333" s="36"/>
      <c r="M333" s="193" t="s">
        <v>1</v>
      </c>
      <c r="N333" s="194" t="s">
        <v>42</v>
      </c>
      <c r="O333" s="68"/>
      <c r="P333" s="182">
        <f t="shared" si="31"/>
        <v>0</v>
      </c>
      <c r="Q333" s="182">
        <v>0</v>
      </c>
      <c r="R333" s="182">
        <f t="shared" si="32"/>
        <v>0</v>
      </c>
      <c r="S333" s="182">
        <v>0</v>
      </c>
      <c r="T333" s="183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84" t="s">
        <v>84</v>
      </c>
      <c r="AT333" s="184" t="s">
        <v>597</v>
      </c>
      <c r="AU333" s="184" t="s">
        <v>84</v>
      </c>
      <c r="AY333" s="14" t="s">
        <v>168</v>
      </c>
      <c r="BE333" s="185">
        <f t="shared" si="34"/>
        <v>0</v>
      </c>
      <c r="BF333" s="185">
        <f t="shared" si="35"/>
        <v>0</v>
      </c>
      <c r="BG333" s="185">
        <f t="shared" si="36"/>
        <v>0</v>
      </c>
      <c r="BH333" s="185">
        <f t="shared" si="37"/>
        <v>0</v>
      </c>
      <c r="BI333" s="185">
        <f t="shared" si="38"/>
        <v>0</v>
      </c>
      <c r="BJ333" s="14" t="s">
        <v>84</v>
      </c>
      <c r="BK333" s="185">
        <f t="shared" si="39"/>
        <v>0</v>
      </c>
      <c r="BL333" s="14" t="s">
        <v>84</v>
      </c>
      <c r="BM333" s="184" t="s">
        <v>2790</v>
      </c>
    </row>
    <row r="334" spans="1:65" s="2" customFormat="1" ht="24.2" customHeight="1">
      <c r="A334" s="31"/>
      <c r="B334" s="32"/>
      <c r="C334" s="186" t="s">
        <v>919</v>
      </c>
      <c r="D334" s="186" t="s">
        <v>597</v>
      </c>
      <c r="E334" s="187" t="s">
        <v>2791</v>
      </c>
      <c r="F334" s="188" t="s">
        <v>2792</v>
      </c>
      <c r="G334" s="189" t="s">
        <v>166</v>
      </c>
      <c r="H334" s="190">
        <v>28</v>
      </c>
      <c r="I334" s="191"/>
      <c r="J334" s="192">
        <f t="shared" si="30"/>
        <v>0</v>
      </c>
      <c r="K334" s="188" t="s">
        <v>1</v>
      </c>
      <c r="L334" s="36"/>
      <c r="M334" s="193" t="s">
        <v>1</v>
      </c>
      <c r="N334" s="194" t="s">
        <v>42</v>
      </c>
      <c r="O334" s="68"/>
      <c r="P334" s="182">
        <f t="shared" si="31"/>
        <v>0</v>
      </c>
      <c r="Q334" s="182">
        <v>0</v>
      </c>
      <c r="R334" s="182">
        <f t="shared" si="32"/>
        <v>0</v>
      </c>
      <c r="S334" s="182">
        <v>0</v>
      </c>
      <c r="T334" s="183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84" t="s">
        <v>84</v>
      </c>
      <c r="AT334" s="184" t="s">
        <v>597</v>
      </c>
      <c r="AU334" s="184" t="s">
        <v>84</v>
      </c>
      <c r="AY334" s="14" t="s">
        <v>168</v>
      </c>
      <c r="BE334" s="185">
        <f t="shared" si="34"/>
        <v>0</v>
      </c>
      <c r="BF334" s="185">
        <f t="shared" si="35"/>
        <v>0</v>
      </c>
      <c r="BG334" s="185">
        <f t="shared" si="36"/>
        <v>0</v>
      </c>
      <c r="BH334" s="185">
        <f t="shared" si="37"/>
        <v>0</v>
      </c>
      <c r="BI334" s="185">
        <f t="shared" si="38"/>
        <v>0</v>
      </c>
      <c r="BJ334" s="14" t="s">
        <v>84</v>
      </c>
      <c r="BK334" s="185">
        <f t="shared" si="39"/>
        <v>0</v>
      </c>
      <c r="BL334" s="14" t="s">
        <v>84</v>
      </c>
      <c r="BM334" s="184" t="s">
        <v>2793</v>
      </c>
    </row>
    <row r="335" spans="1:65" s="2" customFormat="1" ht="24.2" customHeight="1">
      <c r="A335" s="31"/>
      <c r="B335" s="32"/>
      <c r="C335" s="172" t="s">
        <v>923</v>
      </c>
      <c r="D335" s="172" t="s">
        <v>163</v>
      </c>
      <c r="E335" s="173" t="s">
        <v>2794</v>
      </c>
      <c r="F335" s="174" t="s">
        <v>2795</v>
      </c>
      <c r="G335" s="175" t="s">
        <v>166</v>
      </c>
      <c r="H335" s="176">
        <v>4</v>
      </c>
      <c r="I335" s="177"/>
      <c r="J335" s="178">
        <f t="shared" si="30"/>
        <v>0</v>
      </c>
      <c r="K335" s="174" t="s">
        <v>1</v>
      </c>
      <c r="L335" s="179"/>
      <c r="M335" s="180" t="s">
        <v>1</v>
      </c>
      <c r="N335" s="181" t="s">
        <v>42</v>
      </c>
      <c r="O335" s="68"/>
      <c r="P335" s="182">
        <f t="shared" si="31"/>
        <v>0</v>
      </c>
      <c r="Q335" s="182">
        <v>0</v>
      </c>
      <c r="R335" s="182">
        <f t="shared" si="32"/>
        <v>0</v>
      </c>
      <c r="S335" s="182">
        <v>0</v>
      </c>
      <c r="T335" s="183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84" t="s">
        <v>213</v>
      </c>
      <c r="AT335" s="184" t="s">
        <v>163</v>
      </c>
      <c r="AU335" s="184" t="s">
        <v>84</v>
      </c>
      <c r="AY335" s="14" t="s">
        <v>168</v>
      </c>
      <c r="BE335" s="185">
        <f t="shared" si="34"/>
        <v>0</v>
      </c>
      <c r="BF335" s="185">
        <f t="shared" si="35"/>
        <v>0</v>
      </c>
      <c r="BG335" s="185">
        <f t="shared" si="36"/>
        <v>0</v>
      </c>
      <c r="BH335" s="185">
        <f t="shared" si="37"/>
        <v>0</v>
      </c>
      <c r="BI335" s="185">
        <f t="shared" si="38"/>
        <v>0</v>
      </c>
      <c r="BJ335" s="14" t="s">
        <v>84</v>
      </c>
      <c r="BK335" s="185">
        <f t="shared" si="39"/>
        <v>0</v>
      </c>
      <c r="BL335" s="14" t="s">
        <v>213</v>
      </c>
      <c r="BM335" s="184" t="s">
        <v>2796</v>
      </c>
    </row>
    <row r="336" spans="1:65" s="2" customFormat="1" ht="24.2" customHeight="1">
      <c r="A336" s="31"/>
      <c r="B336" s="32"/>
      <c r="C336" s="172" t="s">
        <v>927</v>
      </c>
      <c r="D336" s="172" t="s">
        <v>163</v>
      </c>
      <c r="E336" s="173" t="s">
        <v>2797</v>
      </c>
      <c r="F336" s="174" t="s">
        <v>2798</v>
      </c>
      <c r="G336" s="175" t="s">
        <v>166</v>
      </c>
      <c r="H336" s="176">
        <v>28</v>
      </c>
      <c r="I336" s="177"/>
      <c r="J336" s="178">
        <f t="shared" si="30"/>
        <v>0</v>
      </c>
      <c r="K336" s="174" t="s">
        <v>1</v>
      </c>
      <c r="L336" s="179"/>
      <c r="M336" s="180" t="s">
        <v>1</v>
      </c>
      <c r="N336" s="181" t="s">
        <v>42</v>
      </c>
      <c r="O336" s="68"/>
      <c r="P336" s="182">
        <f t="shared" si="31"/>
        <v>0</v>
      </c>
      <c r="Q336" s="182">
        <v>0</v>
      </c>
      <c r="R336" s="182">
        <f t="shared" si="32"/>
        <v>0</v>
      </c>
      <c r="S336" s="182">
        <v>0</v>
      </c>
      <c r="T336" s="183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84" t="s">
        <v>86</v>
      </c>
      <c r="AT336" s="184" t="s">
        <v>163</v>
      </c>
      <c r="AU336" s="184" t="s">
        <v>84</v>
      </c>
      <c r="AY336" s="14" t="s">
        <v>168</v>
      </c>
      <c r="BE336" s="185">
        <f t="shared" si="34"/>
        <v>0</v>
      </c>
      <c r="BF336" s="185">
        <f t="shared" si="35"/>
        <v>0</v>
      </c>
      <c r="BG336" s="185">
        <f t="shared" si="36"/>
        <v>0</v>
      </c>
      <c r="BH336" s="185">
        <f t="shared" si="37"/>
        <v>0</v>
      </c>
      <c r="BI336" s="185">
        <f t="shared" si="38"/>
        <v>0</v>
      </c>
      <c r="BJ336" s="14" t="s">
        <v>84</v>
      </c>
      <c r="BK336" s="185">
        <f t="shared" si="39"/>
        <v>0</v>
      </c>
      <c r="BL336" s="14" t="s">
        <v>84</v>
      </c>
      <c r="BM336" s="184" t="s">
        <v>2799</v>
      </c>
    </row>
    <row r="337" spans="1:65" s="2" customFormat="1" ht="14.45" customHeight="1">
      <c r="A337" s="31"/>
      <c r="B337" s="32"/>
      <c r="C337" s="186" t="s">
        <v>481</v>
      </c>
      <c r="D337" s="186" t="s">
        <v>597</v>
      </c>
      <c r="E337" s="187" t="s">
        <v>2800</v>
      </c>
      <c r="F337" s="188" t="s">
        <v>2801</v>
      </c>
      <c r="G337" s="189" t="s">
        <v>166</v>
      </c>
      <c r="H337" s="190">
        <v>2</v>
      </c>
      <c r="I337" s="191"/>
      <c r="J337" s="192">
        <f t="shared" si="30"/>
        <v>0</v>
      </c>
      <c r="K337" s="188" t="s">
        <v>1</v>
      </c>
      <c r="L337" s="36"/>
      <c r="M337" s="193" t="s">
        <v>1</v>
      </c>
      <c r="N337" s="194" t="s">
        <v>42</v>
      </c>
      <c r="O337" s="68"/>
      <c r="P337" s="182">
        <f t="shared" si="31"/>
        <v>0</v>
      </c>
      <c r="Q337" s="182">
        <v>0</v>
      </c>
      <c r="R337" s="182">
        <f t="shared" si="32"/>
        <v>0</v>
      </c>
      <c r="S337" s="182">
        <v>0</v>
      </c>
      <c r="T337" s="183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84" t="s">
        <v>84</v>
      </c>
      <c r="AT337" s="184" t="s">
        <v>597</v>
      </c>
      <c r="AU337" s="184" t="s">
        <v>84</v>
      </c>
      <c r="AY337" s="14" t="s">
        <v>168</v>
      </c>
      <c r="BE337" s="185">
        <f t="shared" si="34"/>
        <v>0</v>
      </c>
      <c r="BF337" s="185">
        <f t="shared" si="35"/>
        <v>0</v>
      </c>
      <c r="BG337" s="185">
        <f t="shared" si="36"/>
        <v>0</v>
      </c>
      <c r="BH337" s="185">
        <f t="shared" si="37"/>
        <v>0</v>
      </c>
      <c r="BI337" s="185">
        <f t="shared" si="38"/>
        <v>0</v>
      </c>
      <c r="BJ337" s="14" t="s">
        <v>84</v>
      </c>
      <c r="BK337" s="185">
        <f t="shared" si="39"/>
        <v>0</v>
      </c>
      <c r="BL337" s="14" t="s">
        <v>84</v>
      </c>
      <c r="BM337" s="184" t="s">
        <v>2802</v>
      </c>
    </row>
    <row r="338" spans="1:65" s="2" customFormat="1" ht="24.2" customHeight="1">
      <c r="A338" s="31"/>
      <c r="B338" s="32"/>
      <c r="C338" s="186" t="s">
        <v>485</v>
      </c>
      <c r="D338" s="186" t="s">
        <v>597</v>
      </c>
      <c r="E338" s="187" t="s">
        <v>2803</v>
      </c>
      <c r="F338" s="188" t="s">
        <v>2804</v>
      </c>
      <c r="G338" s="189" t="s">
        <v>166</v>
      </c>
      <c r="H338" s="190">
        <v>2</v>
      </c>
      <c r="I338" s="191"/>
      <c r="J338" s="192">
        <f t="shared" si="30"/>
        <v>0</v>
      </c>
      <c r="K338" s="188" t="s">
        <v>1</v>
      </c>
      <c r="L338" s="36"/>
      <c r="M338" s="193" t="s">
        <v>1</v>
      </c>
      <c r="N338" s="194" t="s">
        <v>42</v>
      </c>
      <c r="O338" s="68"/>
      <c r="P338" s="182">
        <f t="shared" si="31"/>
        <v>0</v>
      </c>
      <c r="Q338" s="182">
        <v>0</v>
      </c>
      <c r="R338" s="182">
        <f t="shared" si="32"/>
        <v>0</v>
      </c>
      <c r="S338" s="182">
        <v>0</v>
      </c>
      <c r="T338" s="183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84" t="s">
        <v>84</v>
      </c>
      <c r="AT338" s="184" t="s">
        <v>597</v>
      </c>
      <c r="AU338" s="184" t="s">
        <v>84</v>
      </c>
      <c r="AY338" s="14" t="s">
        <v>168</v>
      </c>
      <c r="BE338" s="185">
        <f t="shared" si="34"/>
        <v>0</v>
      </c>
      <c r="BF338" s="185">
        <f t="shared" si="35"/>
        <v>0</v>
      </c>
      <c r="BG338" s="185">
        <f t="shared" si="36"/>
        <v>0</v>
      </c>
      <c r="BH338" s="185">
        <f t="shared" si="37"/>
        <v>0</v>
      </c>
      <c r="BI338" s="185">
        <f t="shared" si="38"/>
        <v>0</v>
      </c>
      <c r="BJ338" s="14" t="s">
        <v>84</v>
      </c>
      <c r="BK338" s="185">
        <f t="shared" si="39"/>
        <v>0</v>
      </c>
      <c r="BL338" s="14" t="s">
        <v>84</v>
      </c>
      <c r="BM338" s="184" t="s">
        <v>2805</v>
      </c>
    </row>
    <row r="339" spans="1:65" s="2" customFormat="1" ht="24.2" customHeight="1">
      <c r="A339" s="31"/>
      <c r="B339" s="32"/>
      <c r="C339" s="172" t="s">
        <v>489</v>
      </c>
      <c r="D339" s="172" t="s">
        <v>163</v>
      </c>
      <c r="E339" s="173" t="s">
        <v>2806</v>
      </c>
      <c r="F339" s="174" t="s">
        <v>2807</v>
      </c>
      <c r="G339" s="175" t="s">
        <v>166</v>
      </c>
      <c r="H339" s="176">
        <v>3</v>
      </c>
      <c r="I339" s="177"/>
      <c r="J339" s="178">
        <f t="shared" si="30"/>
        <v>0</v>
      </c>
      <c r="K339" s="174" t="s">
        <v>1</v>
      </c>
      <c r="L339" s="179"/>
      <c r="M339" s="180" t="s">
        <v>1</v>
      </c>
      <c r="N339" s="181" t="s">
        <v>42</v>
      </c>
      <c r="O339" s="68"/>
      <c r="P339" s="182">
        <f t="shared" si="31"/>
        <v>0</v>
      </c>
      <c r="Q339" s="182">
        <v>0</v>
      </c>
      <c r="R339" s="182">
        <f t="shared" si="32"/>
        <v>0</v>
      </c>
      <c r="S339" s="182">
        <v>0</v>
      </c>
      <c r="T339" s="183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84" t="s">
        <v>213</v>
      </c>
      <c r="AT339" s="184" t="s">
        <v>163</v>
      </c>
      <c r="AU339" s="184" t="s">
        <v>84</v>
      </c>
      <c r="AY339" s="14" t="s">
        <v>168</v>
      </c>
      <c r="BE339" s="185">
        <f t="shared" si="34"/>
        <v>0</v>
      </c>
      <c r="BF339" s="185">
        <f t="shared" si="35"/>
        <v>0</v>
      </c>
      <c r="BG339" s="185">
        <f t="shared" si="36"/>
        <v>0</v>
      </c>
      <c r="BH339" s="185">
        <f t="shared" si="37"/>
        <v>0</v>
      </c>
      <c r="BI339" s="185">
        <f t="shared" si="38"/>
        <v>0</v>
      </c>
      <c r="BJ339" s="14" t="s">
        <v>84</v>
      </c>
      <c r="BK339" s="185">
        <f t="shared" si="39"/>
        <v>0</v>
      </c>
      <c r="BL339" s="14" t="s">
        <v>213</v>
      </c>
      <c r="BM339" s="184" t="s">
        <v>2808</v>
      </c>
    </row>
    <row r="340" spans="1:65" s="2" customFormat="1" ht="37.9" customHeight="1">
      <c r="A340" s="31"/>
      <c r="B340" s="32"/>
      <c r="C340" s="172" t="s">
        <v>493</v>
      </c>
      <c r="D340" s="172" t="s">
        <v>163</v>
      </c>
      <c r="E340" s="173" t="s">
        <v>2809</v>
      </c>
      <c r="F340" s="174" t="s">
        <v>2810</v>
      </c>
      <c r="G340" s="175" t="s">
        <v>166</v>
      </c>
      <c r="H340" s="176">
        <v>1</v>
      </c>
      <c r="I340" s="177"/>
      <c r="J340" s="178">
        <f t="shared" si="30"/>
        <v>0</v>
      </c>
      <c r="K340" s="174" t="s">
        <v>1</v>
      </c>
      <c r="L340" s="179"/>
      <c r="M340" s="180" t="s">
        <v>1</v>
      </c>
      <c r="N340" s="181" t="s">
        <v>42</v>
      </c>
      <c r="O340" s="68"/>
      <c r="P340" s="182">
        <f t="shared" si="31"/>
        <v>0</v>
      </c>
      <c r="Q340" s="182">
        <v>0</v>
      </c>
      <c r="R340" s="182">
        <f t="shared" si="32"/>
        <v>0</v>
      </c>
      <c r="S340" s="182">
        <v>0</v>
      </c>
      <c r="T340" s="183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84" t="s">
        <v>86</v>
      </c>
      <c r="AT340" s="184" t="s">
        <v>163</v>
      </c>
      <c r="AU340" s="184" t="s">
        <v>84</v>
      </c>
      <c r="AY340" s="14" t="s">
        <v>168</v>
      </c>
      <c r="BE340" s="185">
        <f t="shared" si="34"/>
        <v>0</v>
      </c>
      <c r="BF340" s="185">
        <f t="shared" si="35"/>
        <v>0</v>
      </c>
      <c r="BG340" s="185">
        <f t="shared" si="36"/>
        <v>0</v>
      </c>
      <c r="BH340" s="185">
        <f t="shared" si="37"/>
        <v>0</v>
      </c>
      <c r="BI340" s="185">
        <f t="shared" si="38"/>
        <v>0</v>
      </c>
      <c r="BJ340" s="14" t="s">
        <v>84</v>
      </c>
      <c r="BK340" s="185">
        <f t="shared" si="39"/>
        <v>0</v>
      </c>
      <c r="BL340" s="14" t="s">
        <v>84</v>
      </c>
      <c r="BM340" s="184" t="s">
        <v>2811</v>
      </c>
    </row>
    <row r="341" spans="1:65" s="2" customFormat="1" ht="37.9" customHeight="1">
      <c r="A341" s="31"/>
      <c r="B341" s="32"/>
      <c r="C341" s="172" t="s">
        <v>497</v>
      </c>
      <c r="D341" s="172" t="s">
        <v>163</v>
      </c>
      <c r="E341" s="173" t="s">
        <v>2812</v>
      </c>
      <c r="F341" s="174" t="s">
        <v>2813</v>
      </c>
      <c r="G341" s="175" t="s">
        <v>166</v>
      </c>
      <c r="H341" s="176">
        <v>1</v>
      </c>
      <c r="I341" s="177"/>
      <c r="J341" s="178">
        <f t="shared" si="30"/>
        <v>0</v>
      </c>
      <c r="K341" s="174" t="s">
        <v>1</v>
      </c>
      <c r="L341" s="179"/>
      <c r="M341" s="180" t="s">
        <v>1</v>
      </c>
      <c r="N341" s="181" t="s">
        <v>42</v>
      </c>
      <c r="O341" s="68"/>
      <c r="P341" s="182">
        <f t="shared" si="31"/>
        <v>0</v>
      </c>
      <c r="Q341" s="182">
        <v>0</v>
      </c>
      <c r="R341" s="182">
        <f t="shared" si="32"/>
        <v>0</v>
      </c>
      <c r="S341" s="182">
        <v>0</v>
      </c>
      <c r="T341" s="183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84" t="s">
        <v>86</v>
      </c>
      <c r="AT341" s="184" t="s">
        <v>163</v>
      </c>
      <c r="AU341" s="184" t="s">
        <v>84</v>
      </c>
      <c r="AY341" s="14" t="s">
        <v>168</v>
      </c>
      <c r="BE341" s="185">
        <f t="shared" si="34"/>
        <v>0</v>
      </c>
      <c r="BF341" s="185">
        <f t="shared" si="35"/>
        <v>0</v>
      </c>
      <c r="BG341" s="185">
        <f t="shared" si="36"/>
        <v>0</v>
      </c>
      <c r="BH341" s="185">
        <f t="shared" si="37"/>
        <v>0</v>
      </c>
      <c r="BI341" s="185">
        <f t="shared" si="38"/>
        <v>0</v>
      </c>
      <c r="BJ341" s="14" t="s">
        <v>84</v>
      </c>
      <c r="BK341" s="185">
        <f t="shared" si="39"/>
        <v>0</v>
      </c>
      <c r="BL341" s="14" t="s">
        <v>84</v>
      </c>
      <c r="BM341" s="184" t="s">
        <v>2814</v>
      </c>
    </row>
    <row r="342" spans="1:65" s="2" customFormat="1" ht="24.2" customHeight="1">
      <c r="A342" s="31"/>
      <c r="B342" s="32"/>
      <c r="C342" s="186" t="s">
        <v>1844</v>
      </c>
      <c r="D342" s="186" t="s">
        <v>597</v>
      </c>
      <c r="E342" s="187" t="s">
        <v>2815</v>
      </c>
      <c r="F342" s="188" t="s">
        <v>2816</v>
      </c>
      <c r="G342" s="189" t="s">
        <v>166</v>
      </c>
      <c r="H342" s="190">
        <v>2</v>
      </c>
      <c r="I342" s="191"/>
      <c r="J342" s="192">
        <f t="shared" si="30"/>
        <v>0</v>
      </c>
      <c r="K342" s="188" t="s">
        <v>1</v>
      </c>
      <c r="L342" s="36"/>
      <c r="M342" s="193" t="s">
        <v>1</v>
      </c>
      <c r="N342" s="194" t="s">
        <v>42</v>
      </c>
      <c r="O342" s="68"/>
      <c r="P342" s="182">
        <f t="shared" si="31"/>
        <v>0</v>
      </c>
      <c r="Q342" s="182">
        <v>0</v>
      </c>
      <c r="R342" s="182">
        <f t="shared" si="32"/>
        <v>0</v>
      </c>
      <c r="S342" s="182">
        <v>0</v>
      </c>
      <c r="T342" s="183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84" t="s">
        <v>84</v>
      </c>
      <c r="AT342" s="184" t="s">
        <v>597</v>
      </c>
      <c r="AU342" s="184" t="s">
        <v>84</v>
      </c>
      <c r="AY342" s="14" t="s">
        <v>168</v>
      </c>
      <c r="BE342" s="185">
        <f t="shared" si="34"/>
        <v>0</v>
      </c>
      <c r="BF342" s="185">
        <f t="shared" si="35"/>
        <v>0</v>
      </c>
      <c r="BG342" s="185">
        <f t="shared" si="36"/>
        <v>0</v>
      </c>
      <c r="BH342" s="185">
        <f t="shared" si="37"/>
        <v>0</v>
      </c>
      <c r="BI342" s="185">
        <f t="shared" si="38"/>
        <v>0</v>
      </c>
      <c r="BJ342" s="14" t="s">
        <v>84</v>
      </c>
      <c r="BK342" s="185">
        <f t="shared" si="39"/>
        <v>0</v>
      </c>
      <c r="BL342" s="14" t="s">
        <v>84</v>
      </c>
      <c r="BM342" s="184" t="s">
        <v>2817</v>
      </c>
    </row>
    <row r="343" spans="1:65" s="2" customFormat="1" ht="14.45" customHeight="1">
      <c r="A343" s="31"/>
      <c r="B343" s="32"/>
      <c r="C343" s="186" t="s">
        <v>1014</v>
      </c>
      <c r="D343" s="186" t="s">
        <v>597</v>
      </c>
      <c r="E343" s="187" t="s">
        <v>2818</v>
      </c>
      <c r="F343" s="188" t="s">
        <v>2819</v>
      </c>
      <c r="G343" s="189" t="s">
        <v>166</v>
      </c>
      <c r="H343" s="190">
        <v>2</v>
      </c>
      <c r="I343" s="191"/>
      <c r="J343" s="192">
        <f t="shared" si="30"/>
        <v>0</v>
      </c>
      <c r="K343" s="188" t="s">
        <v>1</v>
      </c>
      <c r="L343" s="36"/>
      <c r="M343" s="193" t="s">
        <v>1</v>
      </c>
      <c r="N343" s="194" t="s">
        <v>42</v>
      </c>
      <c r="O343" s="68"/>
      <c r="P343" s="182">
        <f t="shared" si="31"/>
        <v>0</v>
      </c>
      <c r="Q343" s="182">
        <v>0</v>
      </c>
      <c r="R343" s="182">
        <f t="shared" si="32"/>
        <v>0</v>
      </c>
      <c r="S343" s="182">
        <v>0</v>
      </c>
      <c r="T343" s="183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84" t="s">
        <v>84</v>
      </c>
      <c r="AT343" s="184" t="s">
        <v>597</v>
      </c>
      <c r="AU343" s="184" t="s">
        <v>84</v>
      </c>
      <c r="AY343" s="14" t="s">
        <v>168</v>
      </c>
      <c r="BE343" s="185">
        <f t="shared" si="34"/>
        <v>0</v>
      </c>
      <c r="BF343" s="185">
        <f t="shared" si="35"/>
        <v>0</v>
      </c>
      <c r="BG343" s="185">
        <f t="shared" si="36"/>
        <v>0</v>
      </c>
      <c r="BH343" s="185">
        <f t="shared" si="37"/>
        <v>0</v>
      </c>
      <c r="BI343" s="185">
        <f t="shared" si="38"/>
        <v>0</v>
      </c>
      <c r="BJ343" s="14" t="s">
        <v>84</v>
      </c>
      <c r="BK343" s="185">
        <f t="shared" si="39"/>
        <v>0</v>
      </c>
      <c r="BL343" s="14" t="s">
        <v>84</v>
      </c>
      <c r="BM343" s="184" t="s">
        <v>2820</v>
      </c>
    </row>
    <row r="344" spans="1:65" s="2" customFormat="1" ht="49.15" customHeight="1">
      <c r="A344" s="31"/>
      <c r="B344" s="32"/>
      <c r="C344" s="172" t="s">
        <v>1018</v>
      </c>
      <c r="D344" s="172" t="s">
        <v>163</v>
      </c>
      <c r="E344" s="173" t="s">
        <v>2821</v>
      </c>
      <c r="F344" s="174" t="s">
        <v>2822</v>
      </c>
      <c r="G344" s="175" t="s">
        <v>166</v>
      </c>
      <c r="H344" s="176">
        <v>1</v>
      </c>
      <c r="I344" s="177"/>
      <c r="J344" s="178">
        <f t="shared" si="30"/>
        <v>0</v>
      </c>
      <c r="K344" s="174" t="s">
        <v>1</v>
      </c>
      <c r="L344" s="179"/>
      <c r="M344" s="180" t="s">
        <v>1</v>
      </c>
      <c r="N344" s="181" t="s">
        <v>42</v>
      </c>
      <c r="O344" s="68"/>
      <c r="P344" s="182">
        <f t="shared" si="31"/>
        <v>0</v>
      </c>
      <c r="Q344" s="182">
        <v>0</v>
      </c>
      <c r="R344" s="182">
        <f t="shared" si="32"/>
        <v>0</v>
      </c>
      <c r="S344" s="182">
        <v>0</v>
      </c>
      <c r="T344" s="183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84" t="s">
        <v>213</v>
      </c>
      <c r="AT344" s="184" t="s">
        <v>163</v>
      </c>
      <c r="AU344" s="184" t="s">
        <v>84</v>
      </c>
      <c r="AY344" s="14" t="s">
        <v>168</v>
      </c>
      <c r="BE344" s="185">
        <f t="shared" si="34"/>
        <v>0</v>
      </c>
      <c r="BF344" s="185">
        <f t="shared" si="35"/>
        <v>0</v>
      </c>
      <c r="BG344" s="185">
        <f t="shared" si="36"/>
        <v>0</v>
      </c>
      <c r="BH344" s="185">
        <f t="shared" si="37"/>
        <v>0</v>
      </c>
      <c r="BI344" s="185">
        <f t="shared" si="38"/>
        <v>0</v>
      </c>
      <c r="BJ344" s="14" t="s">
        <v>84</v>
      </c>
      <c r="BK344" s="185">
        <f t="shared" si="39"/>
        <v>0</v>
      </c>
      <c r="BL344" s="14" t="s">
        <v>213</v>
      </c>
      <c r="BM344" s="184" t="s">
        <v>2823</v>
      </c>
    </row>
    <row r="345" spans="1:65" s="2" customFormat="1" ht="14.45" customHeight="1">
      <c r="A345" s="31"/>
      <c r="B345" s="32"/>
      <c r="C345" s="186" t="s">
        <v>1848</v>
      </c>
      <c r="D345" s="186" t="s">
        <v>597</v>
      </c>
      <c r="E345" s="187" t="s">
        <v>2824</v>
      </c>
      <c r="F345" s="188" t="s">
        <v>2825</v>
      </c>
      <c r="G345" s="189" t="s">
        <v>166</v>
      </c>
      <c r="H345" s="190">
        <v>1</v>
      </c>
      <c r="I345" s="191"/>
      <c r="J345" s="192">
        <f t="shared" si="30"/>
        <v>0</v>
      </c>
      <c r="K345" s="188" t="s">
        <v>1</v>
      </c>
      <c r="L345" s="36"/>
      <c r="M345" s="193" t="s">
        <v>1</v>
      </c>
      <c r="N345" s="194" t="s">
        <v>42</v>
      </c>
      <c r="O345" s="68"/>
      <c r="P345" s="182">
        <f t="shared" si="31"/>
        <v>0</v>
      </c>
      <c r="Q345" s="182">
        <v>0</v>
      </c>
      <c r="R345" s="182">
        <f t="shared" si="32"/>
        <v>0</v>
      </c>
      <c r="S345" s="182">
        <v>0</v>
      </c>
      <c r="T345" s="183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84" t="s">
        <v>84</v>
      </c>
      <c r="AT345" s="184" t="s">
        <v>597</v>
      </c>
      <c r="AU345" s="184" t="s">
        <v>84</v>
      </c>
      <c r="AY345" s="14" t="s">
        <v>168</v>
      </c>
      <c r="BE345" s="185">
        <f t="shared" si="34"/>
        <v>0</v>
      </c>
      <c r="BF345" s="185">
        <f t="shared" si="35"/>
        <v>0</v>
      </c>
      <c r="BG345" s="185">
        <f t="shared" si="36"/>
        <v>0</v>
      </c>
      <c r="BH345" s="185">
        <f t="shared" si="37"/>
        <v>0</v>
      </c>
      <c r="BI345" s="185">
        <f t="shared" si="38"/>
        <v>0</v>
      </c>
      <c r="BJ345" s="14" t="s">
        <v>84</v>
      </c>
      <c r="BK345" s="185">
        <f t="shared" si="39"/>
        <v>0</v>
      </c>
      <c r="BL345" s="14" t="s">
        <v>84</v>
      </c>
      <c r="BM345" s="184" t="s">
        <v>2826</v>
      </c>
    </row>
    <row r="346" spans="1:65" s="2" customFormat="1" ht="24.2" customHeight="1">
      <c r="A346" s="31"/>
      <c r="B346" s="32"/>
      <c r="C346" s="172" t="s">
        <v>1852</v>
      </c>
      <c r="D346" s="172" t="s">
        <v>163</v>
      </c>
      <c r="E346" s="173" t="s">
        <v>2827</v>
      </c>
      <c r="F346" s="174" t="s">
        <v>2828</v>
      </c>
      <c r="G346" s="175" t="s">
        <v>166</v>
      </c>
      <c r="H346" s="176">
        <v>1</v>
      </c>
      <c r="I346" s="177"/>
      <c r="J346" s="178">
        <f t="shared" si="30"/>
        <v>0</v>
      </c>
      <c r="K346" s="174" t="s">
        <v>1</v>
      </c>
      <c r="L346" s="179"/>
      <c r="M346" s="180" t="s">
        <v>1</v>
      </c>
      <c r="N346" s="181" t="s">
        <v>42</v>
      </c>
      <c r="O346" s="68"/>
      <c r="P346" s="182">
        <f t="shared" si="31"/>
        <v>0</v>
      </c>
      <c r="Q346" s="182">
        <v>0</v>
      </c>
      <c r="R346" s="182">
        <f t="shared" si="32"/>
        <v>0</v>
      </c>
      <c r="S346" s="182">
        <v>0</v>
      </c>
      <c r="T346" s="183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84" t="s">
        <v>213</v>
      </c>
      <c r="AT346" s="184" t="s">
        <v>163</v>
      </c>
      <c r="AU346" s="184" t="s">
        <v>84</v>
      </c>
      <c r="AY346" s="14" t="s">
        <v>168</v>
      </c>
      <c r="BE346" s="185">
        <f t="shared" si="34"/>
        <v>0</v>
      </c>
      <c r="BF346" s="185">
        <f t="shared" si="35"/>
        <v>0</v>
      </c>
      <c r="BG346" s="185">
        <f t="shared" si="36"/>
        <v>0</v>
      </c>
      <c r="BH346" s="185">
        <f t="shared" si="37"/>
        <v>0</v>
      </c>
      <c r="BI346" s="185">
        <f t="shared" si="38"/>
        <v>0</v>
      </c>
      <c r="BJ346" s="14" t="s">
        <v>84</v>
      </c>
      <c r="BK346" s="185">
        <f t="shared" si="39"/>
        <v>0</v>
      </c>
      <c r="BL346" s="14" t="s">
        <v>213</v>
      </c>
      <c r="BM346" s="184" t="s">
        <v>2829</v>
      </c>
    </row>
    <row r="347" spans="1:65" s="2" customFormat="1" ht="24.2" customHeight="1">
      <c r="A347" s="31"/>
      <c r="B347" s="32"/>
      <c r="C347" s="172" t="s">
        <v>2830</v>
      </c>
      <c r="D347" s="172" t="s">
        <v>163</v>
      </c>
      <c r="E347" s="173" t="s">
        <v>2831</v>
      </c>
      <c r="F347" s="174" t="s">
        <v>2832</v>
      </c>
      <c r="G347" s="175" t="s">
        <v>166</v>
      </c>
      <c r="H347" s="176">
        <v>1</v>
      </c>
      <c r="I347" s="177"/>
      <c r="J347" s="178">
        <f t="shared" si="30"/>
        <v>0</v>
      </c>
      <c r="K347" s="174" t="s">
        <v>1</v>
      </c>
      <c r="L347" s="179"/>
      <c r="M347" s="180" t="s">
        <v>1</v>
      </c>
      <c r="N347" s="181" t="s">
        <v>42</v>
      </c>
      <c r="O347" s="68"/>
      <c r="P347" s="182">
        <f t="shared" si="31"/>
        <v>0</v>
      </c>
      <c r="Q347" s="182">
        <v>0</v>
      </c>
      <c r="R347" s="182">
        <f t="shared" si="32"/>
        <v>0</v>
      </c>
      <c r="S347" s="182">
        <v>0</v>
      </c>
      <c r="T347" s="183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84" t="s">
        <v>86</v>
      </c>
      <c r="AT347" s="184" t="s">
        <v>163</v>
      </c>
      <c r="AU347" s="184" t="s">
        <v>84</v>
      </c>
      <c r="AY347" s="14" t="s">
        <v>168</v>
      </c>
      <c r="BE347" s="185">
        <f t="shared" si="34"/>
        <v>0</v>
      </c>
      <c r="BF347" s="185">
        <f t="shared" si="35"/>
        <v>0</v>
      </c>
      <c r="BG347" s="185">
        <f t="shared" si="36"/>
        <v>0</v>
      </c>
      <c r="BH347" s="185">
        <f t="shared" si="37"/>
        <v>0</v>
      </c>
      <c r="BI347" s="185">
        <f t="shared" si="38"/>
        <v>0</v>
      </c>
      <c r="BJ347" s="14" t="s">
        <v>84</v>
      </c>
      <c r="BK347" s="185">
        <f t="shared" si="39"/>
        <v>0</v>
      </c>
      <c r="BL347" s="14" t="s">
        <v>84</v>
      </c>
      <c r="BM347" s="184" t="s">
        <v>2833</v>
      </c>
    </row>
    <row r="348" spans="1:65" s="2" customFormat="1" ht="37.9" customHeight="1">
      <c r="A348" s="31"/>
      <c r="B348" s="32"/>
      <c r="C348" s="172" t="s">
        <v>2834</v>
      </c>
      <c r="D348" s="172" t="s">
        <v>163</v>
      </c>
      <c r="E348" s="173" t="s">
        <v>2835</v>
      </c>
      <c r="F348" s="174" t="s">
        <v>2836</v>
      </c>
      <c r="G348" s="175" t="s">
        <v>166</v>
      </c>
      <c r="H348" s="176">
        <v>4</v>
      </c>
      <c r="I348" s="177"/>
      <c r="J348" s="178">
        <f t="shared" si="30"/>
        <v>0</v>
      </c>
      <c r="K348" s="174" t="s">
        <v>1</v>
      </c>
      <c r="L348" s="179"/>
      <c r="M348" s="180" t="s">
        <v>1</v>
      </c>
      <c r="N348" s="181" t="s">
        <v>42</v>
      </c>
      <c r="O348" s="68"/>
      <c r="P348" s="182">
        <f t="shared" si="31"/>
        <v>0</v>
      </c>
      <c r="Q348" s="182">
        <v>0</v>
      </c>
      <c r="R348" s="182">
        <f t="shared" si="32"/>
        <v>0</v>
      </c>
      <c r="S348" s="182">
        <v>0</v>
      </c>
      <c r="T348" s="183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84" t="s">
        <v>86</v>
      </c>
      <c r="AT348" s="184" t="s">
        <v>163</v>
      </c>
      <c r="AU348" s="184" t="s">
        <v>84</v>
      </c>
      <c r="AY348" s="14" t="s">
        <v>168</v>
      </c>
      <c r="BE348" s="185">
        <f t="shared" si="34"/>
        <v>0</v>
      </c>
      <c r="BF348" s="185">
        <f t="shared" si="35"/>
        <v>0</v>
      </c>
      <c r="BG348" s="185">
        <f t="shared" si="36"/>
        <v>0</v>
      </c>
      <c r="BH348" s="185">
        <f t="shared" si="37"/>
        <v>0</v>
      </c>
      <c r="BI348" s="185">
        <f t="shared" si="38"/>
        <v>0</v>
      </c>
      <c r="BJ348" s="14" t="s">
        <v>84</v>
      </c>
      <c r="BK348" s="185">
        <f t="shared" si="39"/>
        <v>0</v>
      </c>
      <c r="BL348" s="14" t="s">
        <v>84</v>
      </c>
      <c r="BM348" s="184" t="s">
        <v>2837</v>
      </c>
    </row>
    <row r="349" spans="1:65" s="2" customFormat="1" ht="24.2" customHeight="1">
      <c r="A349" s="31"/>
      <c r="B349" s="32"/>
      <c r="C349" s="172" t="s">
        <v>1859</v>
      </c>
      <c r="D349" s="172" t="s">
        <v>163</v>
      </c>
      <c r="E349" s="173" t="s">
        <v>2838</v>
      </c>
      <c r="F349" s="174" t="s">
        <v>2839</v>
      </c>
      <c r="G349" s="175" t="s">
        <v>166</v>
      </c>
      <c r="H349" s="176">
        <v>2</v>
      </c>
      <c r="I349" s="177"/>
      <c r="J349" s="178">
        <f t="shared" si="30"/>
        <v>0</v>
      </c>
      <c r="K349" s="174" t="s">
        <v>1</v>
      </c>
      <c r="L349" s="179"/>
      <c r="M349" s="180" t="s">
        <v>1</v>
      </c>
      <c r="N349" s="181" t="s">
        <v>42</v>
      </c>
      <c r="O349" s="68"/>
      <c r="P349" s="182">
        <f t="shared" si="31"/>
        <v>0</v>
      </c>
      <c r="Q349" s="182">
        <v>0</v>
      </c>
      <c r="R349" s="182">
        <f t="shared" si="32"/>
        <v>0</v>
      </c>
      <c r="S349" s="182">
        <v>0</v>
      </c>
      <c r="T349" s="183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84" t="s">
        <v>86</v>
      </c>
      <c r="AT349" s="184" t="s">
        <v>163</v>
      </c>
      <c r="AU349" s="184" t="s">
        <v>84</v>
      </c>
      <c r="AY349" s="14" t="s">
        <v>168</v>
      </c>
      <c r="BE349" s="185">
        <f t="shared" si="34"/>
        <v>0</v>
      </c>
      <c r="BF349" s="185">
        <f t="shared" si="35"/>
        <v>0</v>
      </c>
      <c r="BG349" s="185">
        <f t="shared" si="36"/>
        <v>0</v>
      </c>
      <c r="BH349" s="185">
        <f t="shared" si="37"/>
        <v>0</v>
      </c>
      <c r="BI349" s="185">
        <f t="shared" si="38"/>
        <v>0</v>
      </c>
      <c r="BJ349" s="14" t="s">
        <v>84</v>
      </c>
      <c r="BK349" s="185">
        <f t="shared" si="39"/>
        <v>0</v>
      </c>
      <c r="BL349" s="14" t="s">
        <v>84</v>
      </c>
      <c r="BM349" s="184" t="s">
        <v>2840</v>
      </c>
    </row>
    <row r="350" spans="1:65" s="2" customFormat="1" ht="37.9" customHeight="1">
      <c r="A350" s="31"/>
      <c r="B350" s="32"/>
      <c r="C350" s="172" t="s">
        <v>501</v>
      </c>
      <c r="D350" s="172" t="s">
        <v>163</v>
      </c>
      <c r="E350" s="173" t="s">
        <v>2841</v>
      </c>
      <c r="F350" s="174" t="s">
        <v>2842</v>
      </c>
      <c r="G350" s="175" t="s">
        <v>166</v>
      </c>
      <c r="H350" s="176">
        <v>1</v>
      </c>
      <c r="I350" s="177"/>
      <c r="J350" s="178">
        <f t="shared" si="30"/>
        <v>0</v>
      </c>
      <c r="K350" s="174" t="s">
        <v>1</v>
      </c>
      <c r="L350" s="179"/>
      <c r="M350" s="180" t="s">
        <v>1</v>
      </c>
      <c r="N350" s="181" t="s">
        <v>42</v>
      </c>
      <c r="O350" s="68"/>
      <c r="P350" s="182">
        <f t="shared" si="31"/>
        <v>0</v>
      </c>
      <c r="Q350" s="182">
        <v>0</v>
      </c>
      <c r="R350" s="182">
        <f t="shared" si="32"/>
        <v>0</v>
      </c>
      <c r="S350" s="182">
        <v>0</v>
      </c>
      <c r="T350" s="183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84" t="s">
        <v>86</v>
      </c>
      <c r="AT350" s="184" t="s">
        <v>163</v>
      </c>
      <c r="AU350" s="184" t="s">
        <v>84</v>
      </c>
      <c r="AY350" s="14" t="s">
        <v>168</v>
      </c>
      <c r="BE350" s="185">
        <f t="shared" si="34"/>
        <v>0</v>
      </c>
      <c r="BF350" s="185">
        <f t="shared" si="35"/>
        <v>0</v>
      </c>
      <c r="BG350" s="185">
        <f t="shared" si="36"/>
        <v>0</v>
      </c>
      <c r="BH350" s="185">
        <f t="shared" si="37"/>
        <v>0</v>
      </c>
      <c r="BI350" s="185">
        <f t="shared" si="38"/>
        <v>0</v>
      </c>
      <c r="BJ350" s="14" t="s">
        <v>84</v>
      </c>
      <c r="BK350" s="185">
        <f t="shared" si="39"/>
        <v>0</v>
      </c>
      <c r="BL350" s="14" t="s">
        <v>84</v>
      </c>
      <c r="BM350" s="184" t="s">
        <v>2843</v>
      </c>
    </row>
    <row r="351" spans="1:65" s="2" customFormat="1" ht="24.2" customHeight="1">
      <c r="A351" s="31"/>
      <c r="B351" s="32"/>
      <c r="C351" s="172" t="s">
        <v>2844</v>
      </c>
      <c r="D351" s="172" t="s">
        <v>163</v>
      </c>
      <c r="E351" s="173" t="s">
        <v>2845</v>
      </c>
      <c r="F351" s="174" t="s">
        <v>2846</v>
      </c>
      <c r="G351" s="175" t="s">
        <v>166</v>
      </c>
      <c r="H351" s="176">
        <v>4</v>
      </c>
      <c r="I351" s="177"/>
      <c r="J351" s="178">
        <f t="shared" si="30"/>
        <v>0</v>
      </c>
      <c r="K351" s="174" t="s">
        <v>1</v>
      </c>
      <c r="L351" s="179"/>
      <c r="M351" s="180" t="s">
        <v>1</v>
      </c>
      <c r="N351" s="181" t="s">
        <v>42</v>
      </c>
      <c r="O351" s="68"/>
      <c r="P351" s="182">
        <f t="shared" si="31"/>
        <v>0</v>
      </c>
      <c r="Q351" s="182">
        <v>0</v>
      </c>
      <c r="R351" s="182">
        <f t="shared" si="32"/>
        <v>0</v>
      </c>
      <c r="S351" s="182">
        <v>0</v>
      </c>
      <c r="T351" s="183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84" t="s">
        <v>86</v>
      </c>
      <c r="AT351" s="184" t="s">
        <v>163</v>
      </c>
      <c r="AU351" s="184" t="s">
        <v>84</v>
      </c>
      <c r="AY351" s="14" t="s">
        <v>168</v>
      </c>
      <c r="BE351" s="185">
        <f t="shared" si="34"/>
        <v>0</v>
      </c>
      <c r="BF351" s="185">
        <f t="shared" si="35"/>
        <v>0</v>
      </c>
      <c r="BG351" s="185">
        <f t="shared" si="36"/>
        <v>0</v>
      </c>
      <c r="BH351" s="185">
        <f t="shared" si="37"/>
        <v>0</v>
      </c>
      <c r="BI351" s="185">
        <f t="shared" si="38"/>
        <v>0</v>
      </c>
      <c r="BJ351" s="14" t="s">
        <v>84</v>
      </c>
      <c r="BK351" s="185">
        <f t="shared" si="39"/>
        <v>0</v>
      </c>
      <c r="BL351" s="14" t="s">
        <v>84</v>
      </c>
      <c r="BM351" s="184" t="s">
        <v>2847</v>
      </c>
    </row>
    <row r="352" spans="1:65" s="2" customFormat="1" ht="24.2" customHeight="1">
      <c r="A352" s="31"/>
      <c r="B352" s="32"/>
      <c r="C352" s="186" t="s">
        <v>505</v>
      </c>
      <c r="D352" s="186" t="s">
        <v>597</v>
      </c>
      <c r="E352" s="187" t="s">
        <v>2848</v>
      </c>
      <c r="F352" s="188" t="s">
        <v>2849</v>
      </c>
      <c r="G352" s="189" t="s">
        <v>166</v>
      </c>
      <c r="H352" s="190">
        <v>4</v>
      </c>
      <c r="I352" s="191"/>
      <c r="J352" s="192">
        <f t="shared" si="30"/>
        <v>0</v>
      </c>
      <c r="K352" s="188" t="s">
        <v>1</v>
      </c>
      <c r="L352" s="36"/>
      <c r="M352" s="193" t="s">
        <v>1</v>
      </c>
      <c r="N352" s="194" t="s">
        <v>42</v>
      </c>
      <c r="O352" s="68"/>
      <c r="P352" s="182">
        <f t="shared" si="31"/>
        <v>0</v>
      </c>
      <c r="Q352" s="182">
        <v>0</v>
      </c>
      <c r="R352" s="182">
        <f t="shared" si="32"/>
        <v>0</v>
      </c>
      <c r="S352" s="182">
        <v>0</v>
      </c>
      <c r="T352" s="183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84" t="s">
        <v>84</v>
      </c>
      <c r="AT352" s="184" t="s">
        <v>597</v>
      </c>
      <c r="AU352" s="184" t="s">
        <v>84</v>
      </c>
      <c r="AY352" s="14" t="s">
        <v>168</v>
      </c>
      <c r="BE352" s="185">
        <f t="shared" si="34"/>
        <v>0</v>
      </c>
      <c r="BF352" s="185">
        <f t="shared" si="35"/>
        <v>0</v>
      </c>
      <c r="BG352" s="185">
        <f t="shared" si="36"/>
        <v>0</v>
      </c>
      <c r="BH352" s="185">
        <f t="shared" si="37"/>
        <v>0</v>
      </c>
      <c r="BI352" s="185">
        <f t="shared" si="38"/>
        <v>0</v>
      </c>
      <c r="BJ352" s="14" t="s">
        <v>84</v>
      </c>
      <c r="BK352" s="185">
        <f t="shared" si="39"/>
        <v>0</v>
      </c>
      <c r="BL352" s="14" t="s">
        <v>84</v>
      </c>
      <c r="BM352" s="184" t="s">
        <v>2850</v>
      </c>
    </row>
    <row r="353" spans="1:65" s="2" customFormat="1" ht="14.45" customHeight="1">
      <c r="A353" s="31"/>
      <c r="B353" s="32"/>
      <c r="C353" s="186" t="s">
        <v>1869</v>
      </c>
      <c r="D353" s="186" t="s">
        <v>597</v>
      </c>
      <c r="E353" s="187" t="s">
        <v>2851</v>
      </c>
      <c r="F353" s="188" t="s">
        <v>2852</v>
      </c>
      <c r="G353" s="189" t="s">
        <v>166</v>
      </c>
      <c r="H353" s="190">
        <v>4</v>
      </c>
      <c r="I353" s="191"/>
      <c r="J353" s="192">
        <f t="shared" si="30"/>
        <v>0</v>
      </c>
      <c r="K353" s="188" t="s">
        <v>1</v>
      </c>
      <c r="L353" s="36"/>
      <c r="M353" s="193" t="s">
        <v>1</v>
      </c>
      <c r="N353" s="194" t="s">
        <v>42</v>
      </c>
      <c r="O353" s="68"/>
      <c r="P353" s="182">
        <f t="shared" si="31"/>
        <v>0</v>
      </c>
      <c r="Q353" s="182">
        <v>0</v>
      </c>
      <c r="R353" s="182">
        <f t="shared" si="32"/>
        <v>0</v>
      </c>
      <c r="S353" s="182">
        <v>0</v>
      </c>
      <c r="T353" s="183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84" t="s">
        <v>84</v>
      </c>
      <c r="AT353" s="184" t="s">
        <v>597</v>
      </c>
      <c r="AU353" s="184" t="s">
        <v>84</v>
      </c>
      <c r="AY353" s="14" t="s">
        <v>168</v>
      </c>
      <c r="BE353" s="185">
        <f t="shared" si="34"/>
        <v>0</v>
      </c>
      <c r="BF353" s="185">
        <f t="shared" si="35"/>
        <v>0</v>
      </c>
      <c r="BG353" s="185">
        <f t="shared" si="36"/>
        <v>0</v>
      </c>
      <c r="BH353" s="185">
        <f t="shared" si="37"/>
        <v>0</v>
      </c>
      <c r="BI353" s="185">
        <f t="shared" si="38"/>
        <v>0</v>
      </c>
      <c r="BJ353" s="14" t="s">
        <v>84</v>
      </c>
      <c r="BK353" s="185">
        <f t="shared" si="39"/>
        <v>0</v>
      </c>
      <c r="BL353" s="14" t="s">
        <v>84</v>
      </c>
      <c r="BM353" s="184" t="s">
        <v>2853</v>
      </c>
    </row>
    <row r="354" spans="1:65" s="2" customFormat="1" ht="24.2" customHeight="1">
      <c r="A354" s="31"/>
      <c r="B354" s="32"/>
      <c r="C354" s="186" t="s">
        <v>513</v>
      </c>
      <c r="D354" s="186" t="s">
        <v>597</v>
      </c>
      <c r="E354" s="187" t="s">
        <v>2854</v>
      </c>
      <c r="F354" s="188" t="s">
        <v>2855</v>
      </c>
      <c r="G354" s="189" t="s">
        <v>166</v>
      </c>
      <c r="H354" s="190">
        <v>1</v>
      </c>
      <c r="I354" s="191"/>
      <c r="J354" s="192">
        <f t="shared" si="30"/>
        <v>0</v>
      </c>
      <c r="K354" s="188" t="s">
        <v>1</v>
      </c>
      <c r="L354" s="36"/>
      <c r="M354" s="193" t="s">
        <v>1</v>
      </c>
      <c r="N354" s="194" t="s">
        <v>42</v>
      </c>
      <c r="O354" s="68"/>
      <c r="P354" s="182">
        <f t="shared" si="31"/>
        <v>0</v>
      </c>
      <c r="Q354" s="182">
        <v>0</v>
      </c>
      <c r="R354" s="182">
        <f t="shared" si="32"/>
        <v>0</v>
      </c>
      <c r="S354" s="182">
        <v>0</v>
      </c>
      <c r="T354" s="183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84" t="s">
        <v>84</v>
      </c>
      <c r="AT354" s="184" t="s">
        <v>597</v>
      </c>
      <c r="AU354" s="184" t="s">
        <v>84</v>
      </c>
      <c r="AY354" s="14" t="s">
        <v>168</v>
      </c>
      <c r="BE354" s="185">
        <f t="shared" si="34"/>
        <v>0</v>
      </c>
      <c r="BF354" s="185">
        <f t="shared" si="35"/>
        <v>0</v>
      </c>
      <c r="BG354" s="185">
        <f t="shared" si="36"/>
        <v>0</v>
      </c>
      <c r="BH354" s="185">
        <f t="shared" si="37"/>
        <v>0</v>
      </c>
      <c r="BI354" s="185">
        <f t="shared" si="38"/>
        <v>0</v>
      </c>
      <c r="BJ354" s="14" t="s">
        <v>84</v>
      </c>
      <c r="BK354" s="185">
        <f t="shared" si="39"/>
        <v>0</v>
      </c>
      <c r="BL354" s="14" t="s">
        <v>84</v>
      </c>
      <c r="BM354" s="184" t="s">
        <v>2856</v>
      </c>
    </row>
    <row r="355" spans="1:65" s="2" customFormat="1" ht="24.2" customHeight="1">
      <c r="A355" s="31"/>
      <c r="B355" s="32"/>
      <c r="C355" s="186" t="s">
        <v>517</v>
      </c>
      <c r="D355" s="186" t="s">
        <v>597</v>
      </c>
      <c r="E355" s="187" t="s">
        <v>2857</v>
      </c>
      <c r="F355" s="188" t="s">
        <v>2858</v>
      </c>
      <c r="G355" s="189" t="s">
        <v>166</v>
      </c>
      <c r="H355" s="190">
        <v>2</v>
      </c>
      <c r="I355" s="191"/>
      <c r="J355" s="192">
        <f t="shared" si="30"/>
        <v>0</v>
      </c>
      <c r="K355" s="188" t="s">
        <v>1</v>
      </c>
      <c r="L355" s="36"/>
      <c r="M355" s="193" t="s">
        <v>1</v>
      </c>
      <c r="N355" s="194" t="s">
        <v>42</v>
      </c>
      <c r="O355" s="68"/>
      <c r="P355" s="182">
        <f t="shared" si="31"/>
        <v>0</v>
      </c>
      <c r="Q355" s="182">
        <v>0</v>
      </c>
      <c r="R355" s="182">
        <f t="shared" si="32"/>
        <v>0</v>
      </c>
      <c r="S355" s="182">
        <v>0</v>
      </c>
      <c r="T355" s="183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84" t="s">
        <v>84</v>
      </c>
      <c r="AT355" s="184" t="s">
        <v>597</v>
      </c>
      <c r="AU355" s="184" t="s">
        <v>84</v>
      </c>
      <c r="AY355" s="14" t="s">
        <v>168</v>
      </c>
      <c r="BE355" s="185">
        <f t="shared" si="34"/>
        <v>0</v>
      </c>
      <c r="BF355" s="185">
        <f t="shared" si="35"/>
        <v>0</v>
      </c>
      <c r="BG355" s="185">
        <f t="shared" si="36"/>
        <v>0</v>
      </c>
      <c r="BH355" s="185">
        <f t="shared" si="37"/>
        <v>0</v>
      </c>
      <c r="BI355" s="185">
        <f t="shared" si="38"/>
        <v>0</v>
      </c>
      <c r="BJ355" s="14" t="s">
        <v>84</v>
      </c>
      <c r="BK355" s="185">
        <f t="shared" si="39"/>
        <v>0</v>
      </c>
      <c r="BL355" s="14" t="s">
        <v>84</v>
      </c>
      <c r="BM355" s="184" t="s">
        <v>2859</v>
      </c>
    </row>
    <row r="356" spans="1:65" s="2" customFormat="1" ht="37.9" customHeight="1">
      <c r="A356" s="31"/>
      <c r="B356" s="32"/>
      <c r="C356" s="186" t="s">
        <v>1058</v>
      </c>
      <c r="D356" s="186" t="s">
        <v>597</v>
      </c>
      <c r="E356" s="187" t="s">
        <v>697</v>
      </c>
      <c r="F356" s="188" t="s">
        <v>698</v>
      </c>
      <c r="G356" s="189" t="s">
        <v>166</v>
      </c>
      <c r="H356" s="190">
        <v>1</v>
      </c>
      <c r="I356" s="191"/>
      <c r="J356" s="192">
        <f t="shared" si="30"/>
        <v>0</v>
      </c>
      <c r="K356" s="188" t="s">
        <v>1</v>
      </c>
      <c r="L356" s="36"/>
      <c r="M356" s="193" t="s">
        <v>1</v>
      </c>
      <c r="N356" s="194" t="s">
        <v>42</v>
      </c>
      <c r="O356" s="68"/>
      <c r="P356" s="182">
        <f t="shared" si="31"/>
        <v>0</v>
      </c>
      <c r="Q356" s="182">
        <v>0</v>
      </c>
      <c r="R356" s="182">
        <f t="shared" si="32"/>
        <v>0</v>
      </c>
      <c r="S356" s="182">
        <v>0</v>
      </c>
      <c r="T356" s="183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84" t="s">
        <v>84</v>
      </c>
      <c r="AT356" s="184" t="s">
        <v>597</v>
      </c>
      <c r="AU356" s="184" t="s">
        <v>84</v>
      </c>
      <c r="AY356" s="14" t="s">
        <v>168</v>
      </c>
      <c r="BE356" s="185">
        <f t="shared" si="34"/>
        <v>0</v>
      </c>
      <c r="BF356" s="185">
        <f t="shared" si="35"/>
        <v>0</v>
      </c>
      <c r="BG356" s="185">
        <f t="shared" si="36"/>
        <v>0</v>
      </c>
      <c r="BH356" s="185">
        <f t="shared" si="37"/>
        <v>0</v>
      </c>
      <c r="BI356" s="185">
        <f t="shared" si="38"/>
        <v>0</v>
      </c>
      <c r="BJ356" s="14" t="s">
        <v>84</v>
      </c>
      <c r="BK356" s="185">
        <f t="shared" si="39"/>
        <v>0</v>
      </c>
      <c r="BL356" s="14" t="s">
        <v>84</v>
      </c>
      <c r="BM356" s="184" t="s">
        <v>2860</v>
      </c>
    </row>
    <row r="357" spans="1:65" s="2" customFormat="1" ht="24.2" customHeight="1">
      <c r="A357" s="31"/>
      <c r="B357" s="32"/>
      <c r="C357" s="186" t="s">
        <v>1062</v>
      </c>
      <c r="D357" s="186" t="s">
        <v>597</v>
      </c>
      <c r="E357" s="187" t="s">
        <v>701</v>
      </c>
      <c r="F357" s="188" t="s">
        <v>702</v>
      </c>
      <c r="G357" s="189" t="s">
        <v>166</v>
      </c>
      <c r="H357" s="190">
        <v>4</v>
      </c>
      <c r="I357" s="191"/>
      <c r="J357" s="192">
        <f t="shared" si="30"/>
        <v>0</v>
      </c>
      <c r="K357" s="188" t="s">
        <v>1</v>
      </c>
      <c r="L357" s="36"/>
      <c r="M357" s="193" t="s">
        <v>1</v>
      </c>
      <c r="N357" s="194" t="s">
        <v>42</v>
      </c>
      <c r="O357" s="68"/>
      <c r="P357" s="182">
        <f t="shared" si="31"/>
        <v>0</v>
      </c>
      <c r="Q357" s="182">
        <v>0</v>
      </c>
      <c r="R357" s="182">
        <f t="shared" si="32"/>
        <v>0</v>
      </c>
      <c r="S357" s="182">
        <v>0</v>
      </c>
      <c r="T357" s="183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84" t="s">
        <v>84</v>
      </c>
      <c r="AT357" s="184" t="s">
        <v>597</v>
      </c>
      <c r="AU357" s="184" t="s">
        <v>84</v>
      </c>
      <c r="AY357" s="14" t="s">
        <v>168</v>
      </c>
      <c r="BE357" s="185">
        <f t="shared" si="34"/>
        <v>0</v>
      </c>
      <c r="BF357" s="185">
        <f t="shared" si="35"/>
        <v>0</v>
      </c>
      <c r="BG357" s="185">
        <f t="shared" si="36"/>
        <v>0</v>
      </c>
      <c r="BH357" s="185">
        <f t="shared" si="37"/>
        <v>0</v>
      </c>
      <c r="BI357" s="185">
        <f t="shared" si="38"/>
        <v>0</v>
      </c>
      <c r="BJ357" s="14" t="s">
        <v>84</v>
      </c>
      <c r="BK357" s="185">
        <f t="shared" si="39"/>
        <v>0</v>
      </c>
      <c r="BL357" s="14" t="s">
        <v>84</v>
      </c>
      <c r="BM357" s="184" t="s">
        <v>2861</v>
      </c>
    </row>
    <row r="358" spans="1:65" s="2" customFormat="1" ht="24.2" customHeight="1">
      <c r="A358" s="31"/>
      <c r="B358" s="32"/>
      <c r="C358" s="186" t="s">
        <v>1066</v>
      </c>
      <c r="D358" s="186" t="s">
        <v>597</v>
      </c>
      <c r="E358" s="187" t="s">
        <v>2862</v>
      </c>
      <c r="F358" s="188" t="s">
        <v>2863</v>
      </c>
      <c r="G358" s="189" t="s">
        <v>166</v>
      </c>
      <c r="H358" s="190">
        <v>1</v>
      </c>
      <c r="I358" s="191"/>
      <c r="J358" s="192">
        <f t="shared" si="30"/>
        <v>0</v>
      </c>
      <c r="K358" s="188" t="s">
        <v>1</v>
      </c>
      <c r="L358" s="36"/>
      <c r="M358" s="193" t="s">
        <v>1</v>
      </c>
      <c r="N358" s="194" t="s">
        <v>42</v>
      </c>
      <c r="O358" s="68"/>
      <c r="P358" s="182">
        <f t="shared" si="31"/>
        <v>0</v>
      </c>
      <c r="Q358" s="182">
        <v>0</v>
      </c>
      <c r="R358" s="182">
        <f t="shared" si="32"/>
        <v>0</v>
      </c>
      <c r="S358" s="182">
        <v>0</v>
      </c>
      <c r="T358" s="183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84" t="s">
        <v>84</v>
      </c>
      <c r="AT358" s="184" t="s">
        <v>597</v>
      </c>
      <c r="AU358" s="184" t="s">
        <v>84</v>
      </c>
      <c r="AY358" s="14" t="s">
        <v>168</v>
      </c>
      <c r="BE358" s="185">
        <f t="shared" si="34"/>
        <v>0</v>
      </c>
      <c r="BF358" s="185">
        <f t="shared" si="35"/>
        <v>0</v>
      </c>
      <c r="BG358" s="185">
        <f t="shared" si="36"/>
        <v>0</v>
      </c>
      <c r="BH358" s="185">
        <f t="shared" si="37"/>
        <v>0</v>
      </c>
      <c r="BI358" s="185">
        <f t="shared" si="38"/>
        <v>0</v>
      </c>
      <c r="BJ358" s="14" t="s">
        <v>84</v>
      </c>
      <c r="BK358" s="185">
        <f t="shared" si="39"/>
        <v>0</v>
      </c>
      <c r="BL358" s="14" t="s">
        <v>84</v>
      </c>
      <c r="BM358" s="184" t="s">
        <v>2864</v>
      </c>
    </row>
    <row r="359" spans="1:65" s="2" customFormat="1" ht="24.2" customHeight="1">
      <c r="A359" s="31"/>
      <c r="B359" s="32"/>
      <c r="C359" s="186" t="s">
        <v>1074</v>
      </c>
      <c r="D359" s="186" t="s">
        <v>597</v>
      </c>
      <c r="E359" s="187" t="s">
        <v>705</v>
      </c>
      <c r="F359" s="188" t="s">
        <v>706</v>
      </c>
      <c r="G359" s="189" t="s">
        <v>166</v>
      </c>
      <c r="H359" s="190">
        <v>1</v>
      </c>
      <c r="I359" s="191"/>
      <c r="J359" s="192">
        <f t="shared" si="30"/>
        <v>0</v>
      </c>
      <c r="K359" s="188" t="s">
        <v>1</v>
      </c>
      <c r="L359" s="36"/>
      <c r="M359" s="193" t="s">
        <v>1</v>
      </c>
      <c r="N359" s="194" t="s">
        <v>42</v>
      </c>
      <c r="O359" s="68"/>
      <c r="P359" s="182">
        <f t="shared" si="31"/>
        <v>0</v>
      </c>
      <c r="Q359" s="182">
        <v>0</v>
      </c>
      <c r="R359" s="182">
        <f t="shared" si="32"/>
        <v>0</v>
      </c>
      <c r="S359" s="182">
        <v>0</v>
      </c>
      <c r="T359" s="183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84" t="s">
        <v>84</v>
      </c>
      <c r="AT359" s="184" t="s">
        <v>597</v>
      </c>
      <c r="AU359" s="184" t="s">
        <v>84</v>
      </c>
      <c r="AY359" s="14" t="s">
        <v>168</v>
      </c>
      <c r="BE359" s="185">
        <f t="shared" si="34"/>
        <v>0</v>
      </c>
      <c r="BF359" s="185">
        <f t="shared" si="35"/>
        <v>0</v>
      </c>
      <c r="BG359" s="185">
        <f t="shared" si="36"/>
        <v>0</v>
      </c>
      <c r="BH359" s="185">
        <f t="shared" si="37"/>
        <v>0</v>
      </c>
      <c r="BI359" s="185">
        <f t="shared" si="38"/>
        <v>0</v>
      </c>
      <c r="BJ359" s="14" t="s">
        <v>84</v>
      </c>
      <c r="BK359" s="185">
        <f t="shared" si="39"/>
        <v>0</v>
      </c>
      <c r="BL359" s="14" t="s">
        <v>84</v>
      </c>
      <c r="BM359" s="184" t="s">
        <v>2865</v>
      </c>
    </row>
    <row r="360" spans="1:65" s="2" customFormat="1" ht="14.45" customHeight="1">
      <c r="A360" s="31"/>
      <c r="B360" s="32"/>
      <c r="C360" s="186" t="s">
        <v>1070</v>
      </c>
      <c r="D360" s="186" t="s">
        <v>597</v>
      </c>
      <c r="E360" s="187" t="s">
        <v>2866</v>
      </c>
      <c r="F360" s="188" t="s">
        <v>2867</v>
      </c>
      <c r="G360" s="189" t="s">
        <v>166</v>
      </c>
      <c r="H360" s="190">
        <v>1</v>
      </c>
      <c r="I360" s="191"/>
      <c r="J360" s="192">
        <f t="shared" si="30"/>
        <v>0</v>
      </c>
      <c r="K360" s="188" t="s">
        <v>1</v>
      </c>
      <c r="L360" s="36"/>
      <c r="M360" s="193" t="s">
        <v>1</v>
      </c>
      <c r="N360" s="194" t="s">
        <v>42</v>
      </c>
      <c r="O360" s="68"/>
      <c r="P360" s="182">
        <f t="shared" si="31"/>
        <v>0</v>
      </c>
      <c r="Q360" s="182">
        <v>0</v>
      </c>
      <c r="R360" s="182">
        <f t="shared" si="32"/>
        <v>0</v>
      </c>
      <c r="S360" s="182">
        <v>0</v>
      </c>
      <c r="T360" s="183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84" t="s">
        <v>84</v>
      </c>
      <c r="AT360" s="184" t="s">
        <v>597</v>
      </c>
      <c r="AU360" s="184" t="s">
        <v>84</v>
      </c>
      <c r="AY360" s="14" t="s">
        <v>168</v>
      </c>
      <c r="BE360" s="185">
        <f t="shared" si="34"/>
        <v>0</v>
      </c>
      <c r="BF360" s="185">
        <f t="shared" si="35"/>
        <v>0</v>
      </c>
      <c r="BG360" s="185">
        <f t="shared" si="36"/>
        <v>0</v>
      </c>
      <c r="BH360" s="185">
        <f t="shared" si="37"/>
        <v>0</v>
      </c>
      <c r="BI360" s="185">
        <f t="shared" si="38"/>
        <v>0</v>
      </c>
      <c r="BJ360" s="14" t="s">
        <v>84</v>
      </c>
      <c r="BK360" s="185">
        <f t="shared" si="39"/>
        <v>0</v>
      </c>
      <c r="BL360" s="14" t="s">
        <v>84</v>
      </c>
      <c r="BM360" s="184" t="s">
        <v>2868</v>
      </c>
    </row>
    <row r="361" spans="1:65" s="2" customFormat="1" ht="37.9" customHeight="1">
      <c r="A361" s="31"/>
      <c r="B361" s="32"/>
      <c r="C361" s="186" t="s">
        <v>1093</v>
      </c>
      <c r="D361" s="186" t="s">
        <v>597</v>
      </c>
      <c r="E361" s="187" t="s">
        <v>2869</v>
      </c>
      <c r="F361" s="188" t="s">
        <v>2870</v>
      </c>
      <c r="G361" s="189" t="s">
        <v>166</v>
      </c>
      <c r="H361" s="190">
        <v>1</v>
      </c>
      <c r="I361" s="191"/>
      <c r="J361" s="192">
        <f t="shared" si="30"/>
        <v>0</v>
      </c>
      <c r="K361" s="188" t="s">
        <v>1</v>
      </c>
      <c r="L361" s="36"/>
      <c r="M361" s="193" t="s">
        <v>1</v>
      </c>
      <c r="N361" s="194" t="s">
        <v>42</v>
      </c>
      <c r="O361" s="68"/>
      <c r="P361" s="182">
        <f t="shared" si="31"/>
        <v>0</v>
      </c>
      <c r="Q361" s="182">
        <v>0</v>
      </c>
      <c r="R361" s="182">
        <f t="shared" si="32"/>
        <v>0</v>
      </c>
      <c r="S361" s="182">
        <v>0</v>
      </c>
      <c r="T361" s="183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84" t="s">
        <v>84</v>
      </c>
      <c r="AT361" s="184" t="s">
        <v>597</v>
      </c>
      <c r="AU361" s="184" t="s">
        <v>84</v>
      </c>
      <c r="AY361" s="14" t="s">
        <v>168</v>
      </c>
      <c r="BE361" s="185">
        <f t="shared" si="34"/>
        <v>0</v>
      </c>
      <c r="BF361" s="185">
        <f t="shared" si="35"/>
        <v>0</v>
      </c>
      <c r="BG361" s="185">
        <f t="shared" si="36"/>
        <v>0</v>
      </c>
      <c r="BH361" s="185">
        <f t="shared" si="37"/>
        <v>0</v>
      </c>
      <c r="BI361" s="185">
        <f t="shared" si="38"/>
        <v>0</v>
      </c>
      <c r="BJ361" s="14" t="s">
        <v>84</v>
      </c>
      <c r="BK361" s="185">
        <f t="shared" si="39"/>
        <v>0</v>
      </c>
      <c r="BL361" s="14" t="s">
        <v>84</v>
      </c>
      <c r="BM361" s="184" t="s">
        <v>2871</v>
      </c>
    </row>
    <row r="362" spans="1:65" s="2" customFormat="1" ht="37.9" customHeight="1">
      <c r="A362" s="31"/>
      <c r="B362" s="32"/>
      <c r="C362" s="172" t="s">
        <v>1097</v>
      </c>
      <c r="D362" s="172" t="s">
        <v>163</v>
      </c>
      <c r="E362" s="173" t="s">
        <v>2872</v>
      </c>
      <c r="F362" s="174" t="s">
        <v>2873</v>
      </c>
      <c r="G362" s="175" t="s">
        <v>166</v>
      </c>
      <c r="H362" s="176">
        <v>1</v>
      </c>
      <c r="I362" s="177"/>
      <c r="J362" s="178">
        <f t="shared" si="30"/>
        <v>0</v>
      </c>
      <c r="K362" s="174" t="s">
        <v>1</v>
      </c>
      <c r="L362" s="179"/>
      <c r="M362" s="180" t="s">
        <v>1</v>
      </c>
      <c r="N362" s="181" t="s">
        <v>42</v>
      </c>
      <c r="O362" s="68"/>
      <c r="P362" s="182">
        <f t="shared" si="31"/>
        <v>0</v>
      </c>
      <c r="Q362" s="182">
        <v>0</v>
      </c>
      <c r="R362" s="182">
        <f t="shared" si="32"/>
        <v>0</v>
      </c>
      <c r="S362" s="182">
        <v>0</v>
      </c>
      <c r="T362" s="183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84" t="s">
        <v>213</v>
      </c>
      <c r="AT362" s="184" t="s">
        <v>163</v>
      </c>
      <c r="AU362" s="184" t="s">
        <v>84</v>
      </c>
      <c r="AY362" s="14" t="s">
        <v>168</v>
      </c>
      <c r="BE362" s="185">
        <f t="shared" si="34"/>
        <v>0</v>
      </c>
      <c r="BF362" s="185">
        <f t="shared" si="35"/>
        <v>0</v>
      </c>
      <c r="BG362" s="185">
        <f t="shared" si="36"/>
        <v>0</v>
      </c>
      <c r="BH362" s="185">
        <f t="shared" si="37"/>
        <v>0</v>
      </c>
      <c r="BI362" s="185">
        <f t="shared" si="38"/>
        <v>0</v>
      </c>
      <c r="BJ362" s="14" t="s">
        <v>84</v>
      </c>
      <c r="BK362" s="185">
        <f t="shared" si="39"/>
        <v>0</v>
      </c>
      <c r="BL362" s="14" t="s">
        <v>213</v>
      </c>
      <c r="BM362" s="184" t="s">
        <v>2874</v>
      </c>
    </row>
    <row r="363" spans="1:65" s="2" customFormat="1" ht="24.2" customHeight="1">
      <c r="A363" s="31"/>
      <c r="B363" s="32"/>
      <c r="C363" s="172" t="s">
        <v>1101</v>
      </c>
      <c r="D363" s="172" t="s">
        <v>163</v>
      </c>
      <c r="E363" s="173" t="s">
        <v>2875</v>
      </c>
      <c r="F363" s="174" t="s">
        <v>2876</v>
      </c>
      <c r="G363" s="175" t="s">
        <v>166</v>
      </c>
      <c r="H363" s="176">
        <v>8</v>
      </c>
      <c r="I363" s="177"/>
      <c r="J363" s="178">
        <f t="shared" si="30"/>
        <v>0</v>
      </c>
      <c r="K363" s="174" t="s">
        <v>1</v>
      </c>
      <c r="L363" s="179"/>
      <c r="M363" s="180" t="s">
        <v>1</v>
      </c>
      <c r="N363" s="181" t="s">
        <v>42</v>
      </c>
      <c r="O363" s="68"/>
      <c r="P363" s="182">
        <f t="shared" si="31"/>
        <v>0</v>
      </c>
      <c r="Q363" s="182">
        <v>0</v>
      </c>
      <c r="R363" s="182">
        <f t="shared" si="32"/>
        <v>0</v>
      </c>
      <c r="S363" s="182">
        <v>0</v>
      </c>
      <c r="T363" s="183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84" t="s">
        <v>86</v>
      </c>
      <c r="AT363" s="184" t="s">
        <v>163</v>
      </c>
      <c r="AU363" s="184" t="s">
        <v>84</v>
      </c>
      <c r="AY363" s="14" t="s">
        <v>168</v>
      </c>
      <c r="BE363" s="185">
        <f t="shared" si="34"/>
        <v>0</v>
      </c>
      <c r="BF363" s="185">
        <f t="shared" si="35"/>
        <v>0</v>
      </c>
      <c r="BG363" s="185">
        <f t="shared" si="36"/>
        <v>0</v>
      </c>
      <c r="BH363" s="185">
        <f t="shared" si="37"/>
        <v>0</v>
      </c>
      <c r="BI363" s="185">
        <f t="shared" si="38"/>
        <v>0</v>
      </c>
      <c r="BJ363" s="14" t="s">
        <v>84</v>
      </c>
      <c r="BK363" s="185">
        <f t="shared" si="39"/>
        <v>0</v>
      </c>
      <c r="BL363" s="14" t="s">
        <v>84</v>
      </c>
      <c r="BM363" s="184" t="s">
        <v>2877</v>
      </c>
    </row>
    <row r="364" spans="1:65" s="2" customFormat="1" ht="14.45" customHeight="1">
      <c r="A364" s="31"/>
      <c r="B364" s="32"/>
      <c r="C364" s="186" t="s">
        <v>1086</v>
      </c>
      <c r="D364" s="186" t="s">
        <v>597</v>
      </c>
      <c r="E364" s="187" t="s">
        <v>713</v>
      </c>
      <c r="F364" s="188" t="s">
        <v>714</v>
      </c>
      <c r="G364" s="189" t="s">
        <v>715</v>
      </c>
      <c r="H364" s="190">
        <v>140</v>
      </c>
      <c r="I364" s="191"/>
      <c r="J364" s="192">
        <f t="shared" si="30"/>
        <v>0</v>
      </c>
      <c r="K364" s="188" t="s">
        <v>1</v>
      </c>
      <c r="L364" s="36"/>
      <c r="M364" s="193" t="s">
        <v>1</v>
      </c>
      <c r="N364" s="194" t="s">
        <v>42</v>
      </c>
      <c r="O364" s="68"/>
      <c r="P364" s="182">
        <f t="shared" si="31"/>
        <v>0</v>
      </c>
      <c r="Q364" s="182">
        <v>0</v>
      </c>
      <c r="R364" s="182">
        <f t="shared" si="32"/>
        <v>0</v>
      </c>
      <c r="S364" s="182">
        <v>0</v>
      </c>
      <c r="T364" s="183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84" t="s">
        <v>84</v>
      </c>
      <c r="AT364" s="184" t="s">
        <v>597</v>
      </c>
      <c r="AU364" s="184" t="s">
        <v>84</v>
      </c>
      <c r="AY364" s="14" t="s">
        <v>168</v>
      </c>
      <c r="BE364" s="185">
        <f t="shared" si="34"/>
        <v>0</v>
      </c>
      <c r="BF364" s="185">
        <f t="shared" si="35"/>
        <v>0</v>
      </c>
      <c r="BG364" s="185">
        <f t="shared" si="36"/>
        <v>0</v>
      </c>
      <c r="BH364" s="185">
        <f t="shared" si="37"/>
        <v>0</v>
      </c>
      <c r="BI364" s="185">
        <f t="shared" si="38"/>
        <v>0</v>
      </c>
      <c r="BJ364" s="14" t="s">
        <v>84</v>
      </c>
      <c r="BK364" s="185">
        <f t="shared" si="39"/>
        <v>0</v>
      </c>
      <c r="BL364" s="14" t="s">
        <v>84</v>
      </c>
      <c r="BM364" s="184" t="s">
        <v>2878</v>
      </c>
    </row>
    <row r="365" spans="1:65" s="2" customFormat="1" ht="14.45" customHeight="1">
      <c r="A365" s="31"/>
      <c r="B365" s="32"/>
      <c r="C365" s="186" t="s">
        <v>1082</v>
      </c>
      <c r="D365" s="186" t="s">
        <v>597</v>
      </c>
      <c r="E365" s="187" t="s">
        <v>718</v>
      </c>
      <c r="F365" s="188" t="s">
        <v>719</v>
      </c>
      <c r="G365" s="189" t="s">
        <v>715</v>
      </c>
      <c r="H365" s="190">
        <v>60</v>
      </c>
      <c r="I365" s="191"/>
      <c r="J365" s="192">
        <f t="shared" si="30"/>
        <v>0</v>
      </c>
      <c r="K365" s="188" t="s">
        <v>1</v>
      </c>
      <c r="L365" s="36"/>
      <c r="M365" s="193" t="s">
        <v>1</v>
      </c>
      <c r="N365" s="194" t="s">
        <v>42</v>
      </c>
      <c r="O365" s="68"/>
      <c r="P365" s="182">
        <f t="shared" si="31"/>
        <v>0</v>
      </c>
      <c r="Q365" s="182">
        <v>0</v>
      </c>
      <c r="R365" s="182">
        <f t="shared" si="32"/>
        <v>0</v>
      </c>
      <c r="S365" s="182">
        <v>0</v>
      </c>
      <c r="T365" s="183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84" t="s">
        <v>84</v>
      </c>
      <c r="AT365" s="184" t="s">
        <v>597</v>
      </c>
      <c r="AU365" s="184" t="s">
        <v>84</v>
      </c>
      <c r="AY365" s="14" t="s">
        <v>168</v>
      </c>
      <c r="BE365" s="185">
        <f t="shared" si="34"/>
        <v>0</v>
      </c>
      <c r="BF365" s="185">
        <f t="shared" si="35"/>
        <v>0</v>
      </c>
      <c r="BG365" s="185">
        <f t="shared" si="36"/>
        <v>0</v>
      </c>
      <c r="BH365" s="185">
        <f t="shared" si="37"/>
        <v>0</v>
      </c>
      <c r="BI365" s="185">
        <f t="shared" si="38"/>
        <v>0</v>
      </c>
      <c r="BJ365" s="14" t="s">
        <v>84</v>
      </c>
      <c r="BK365" s="185">
        <f t="shared" si="39"/>
        <v>0</v>
      </c>
      <c r="BL365" s="14" t="s">
        <v>84</v>
      </c>
      <c r="BM365" s="184" t="s">
        <v>2879</v>
      </c>
    </row>
    <row r="366" spans="1:65" s="2" customFormat="1" ht="24.2" customHeight="1">
      <c r="A366" s="31"/>
      <c r="B366" s="32"/>
      <c r="C366" s="186" t="s">
        <v>1078</v>
      </c>
      <c r="D366" s="186" t="s">
        <v>597</v>
      </c>
      <c r="E366" s="187" t="s">
        <v>2880</v>
      </c>
      <c r="F366" s="188" t="s">
        <v>2881</v>
      </c>
      <c r="G366" s="189" t="s">
        <v>715</v>
      </c>
      <c r="H366" s="190">
        <v>20</v>
      </c>
      <c r="I366" s="191"/>
      <c r="J366" s="192">
        <f t="shared" si="30"/>
        <v>0</v>
      </c>
      <c r="K366" s="188" t="s">
        <v>1</v>
      </c>
      <c r="L366" s="36"/>
      <c r="M366" s="193" t="s">
        <v>1</v>
      </c>
      <c r="N366" s="194" t="s">
        <v>42</v>
      </c>
      <c r="O366" s="68"/>
      <c r="P366" s="182">
        <f t="shared" si="31"/>
        <v>0</v>
      </c>
      <c r="Q366" s="182">
        <v>0</v>
      </c>
      <c r="R366" s="182">
        <f t="shared" si="32"/>
        <v>0</v>
      </c>
      <c r="S366" s="182">
        <v>0</v>
      </c>
      <c r="T366" s="183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84" t="s">
        <v>84</v>
      </c>
      <c r="AT366" s="184" t="s">
        <v>597</v>
      </c>
      <c r="AU366" s="184" t="s">
        <v>84</v>
      </c>
      <c r="AY366" s="14" t="s">
        <v>168</v>
      </c>
      <c r="BE366" s="185">
        <f t="shared" si="34"/>
        <v>0</v>
      </c>
      <c r="BF366" s="185">
        <f t="shared" si="35"/>
        <v>0</v>
      </c>
      <c r="BG366" s="185">
        <f t="shared" si="36"/>
        <v>0</v>
      </c>
      <c r="BH366" s="185">
        <f t="shared" si="37"/>
        <v>0</v>
      </c>
      <c r="BI366" s="185">
        <f t="shared" si="38"/>
        <v>0</v>
      </c>
      <c r="BJ366" s="14" t="s">
        <v>84</v>
      </c>
      <c r="BK366" s="185">
        <f t="shared" si="39"/>
        <v>0</v>
      </c>
      <c r="BL366" s="14" t="s">
        <v>84</v>
      </c>
      <c r="BM366" s="184" t="s">
        <v>2882</v>
      </c>
    </row>
    <row r="367" spans="1:65" s="2" customFormat="1" ht="24.2" customHeight="1">
      <c r="A367" s="31"/>
      <c r="B367" s="32"/>
      <c r="C367" s="186" t="s">
        <v>590</v>
      </c>
      <c r="D367" s="186" t="s">
        <v>597</v>
      </c>
      <c r="E367" s="187" t="s">
        <v>2883</v>
      </c>
      <c r="F367" s="188" t="s">
        <v>2884</v>
      </c>
      <c r="G367" s="189" t="s">
        <v>166</v>
      </c>
      <c r="H367" s="190">
        <v>10</v>
      </c>
      <c r="I367" s="191"/>
      <c r="J367" s="192">
        <f t="shared" si="30"/>
        <v>0</v>
      </c>
      <c r="K367" s="188" t="s">
        <v>1</v>
      </c>
      <c r="L367" s="36"/>
      <c r="M367" s="193" t="s">
        <v>1</v>
      </c>
      <c r="N367" s="194" t="s">
        <v>42</v>
      </c>
      <c r="O367" s="68"/>
      <c r="P367" s="182">
        <f t="shared" si="31"/>
        <v>0</v>
      </c>
      <c r="Q367" s="182">
        <v>0</v>
      </c>
      <c r="R367" s="182">
        <f t="shared" si="32"/>
        <v>0</v>
      </c>
      <c r="S367" s="182">
        <v>0</v>
      </c>
      <c r="T367" s="183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84" t="s">
        <v>84</v>
      </c>
      <c r="AT367" s="184" t="s">
        <v>597</v>
      </c>
      <c r="AU367" s="184" t="s">
        <v>84</v>
      </c>
      <c r="AY367" s="14" t="s">
        <v>168</v>
      </c>
      <c r="BE367" s="185">
        <f t="shared" si="34"/>
        <v>0</v>
      </c>
      <c r="BF367" s="185">
        <f t="shared" si="35"/>
        <v>0</v>
      </c>
      <c r="BG367" s="185">
        <f t="shared" si="36"/>
        <v>0</v>
      </c>
      <c r="BH367" s="185">
        <f t="shared" si="37"/>
        <v>0</v>
      </c>
      <c r="BI367" s="185">
        <f t="shared" si="38"/>
        <v>0</v>
      </c>
      <c r="BJ367" s="14" t="s">
        <v>84</v>
      </c>
      <c r="BK367" s="185">
        <f t="shared" si="39"/>
        <v>0</v>
      </c>
      <c r="BL367" s="14" t="s">
        <v>84</v>
      </c>
      <c r="BM367" s="184" t="s">
        <v>2885</v>
      </c>
    </row>
    <row r="368" spans="1:65" s="2" customFormat="1" ht="37.9" customHeight="1">
      <c r="A368" s="31"/>
      <c r="B368" s="32"/>
      <c r="C368" s="186" t="s">
        <v>1042</v>
      </c>
      <c r="D368" s="186" t="s">
        <v>597</v>
      </c>
      <c r="E368" s="187" t="s">
        <v>1692</v>
      </c>
      <c r="F368" s="188" t="s">
        <v>1693</v>
      </c>
      <c r="G368" s="189" t="s">
        <v>166</v>
      </c>
      <c r="H368" s="190">
        <v>2</v>
      </c>
      <c r="I368" s="191"/>
      <c r="J368" s="192">
        <f t="shared" si="30"/>
        <v>0</v>
      </c>
      <c r="K368" s="188" t="s">
        <v>1</v>
      </c>
      <c r="L368" s="36"/>
      <c r="M368" s="193" t="s">
        <v>1</v>
      </c>
      <c r="N368" s="194" t="s">
        <v>42</v>
      </c>
      <c r="O368" s="68"/>
      <c r="P368" s="182">
        <f t="shared" si="31"/>
        <v>0</v>
      </c>
      <c r="Q368" s="182">
        <v>0</v>
      </c>
      <c r="R368" s="182">
        <f t="shared" si="32"/>
        <v>0</v>
      </c>
      <c r="S368" s="182">
        <v>0</v>
      </c>
      <c r="T368" s="183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84" t="s">
        <v>84</v>
      </c>
      <c r="AT368" s="184" t="s">
        <v>597</v>
      </c>
      <c r="AU368" s="184" t="s">
        <v>84</v>
      </c>
      <c r="AY368" s="14" t="s">
        <v>168</v>
      </c>
      <c r="BE368" s="185">
        <f t="shared" si="34"/>
        <v>0</v>
      </c>
      <c r="BF368" s="185">
        <f t="shared" si="35"/>
        <v>0</v>
      </c>
      <c r="BG368" s="185">
        <f t="shared" si="36"/>
        <v>0</v>
      </c>
      <c r="BH368" s="185">
        <f t="shared" si="37"/>
        <v>0</v>
      </c>
      <c r="BI368" s="185">
        <f t="shared" si="38"/>
        <v>0</v>
      </c>
      <c r="BJ368" s="14" t="s">
        <v>84</v>
      </c>
      <c r="BK368" s="185">
        <f t="shared" si="39"/>
        <v>0</v>
      </c>
      <c r="BL368" s="14" t="s">
        <v>84</v>
      </c>
      <c r="BM368" s="184" t="s">
        <v>2886</v>
      </c>
    </row>
    <row r="369" spans="1:65" s="2" customFormat="1" ht="14.45" customHeight="1">
      <c r="A369" s="31"/>
      <c r="B369" s="32"/>
      <c r="C369" s="186" t="s">
        <v>461</v>
      </c>
      <c r="D369" s="186" t="s">
        <v>597</v>
      </c>
      <c r="E369" s="187" t="s">
        <v>2887</v>
      </c>
      <c r="F369" s="188" t="s">
        <v>2888</v>
      </c>
      <c r="G369" s="189" t="s">
        <v>212</v>
      </c>
      <c r="H369" s="190">
        <v>110</v>
      </c>
      <c r="I369" s="191"/>
      <c r="J369" s="192">
        <f t="shared" si="30"/>
        <v>0</v>
      </c>
      <c r="K369" s="188" t="s">
        <v>1</v>
      </c>
      <c r="L369" s="36"/>
      <c r="M369" s="193" t="s">
        <v>1</v>
      </c>
      <c r="N369" s="194" t="s">
        <v>42</v>
      </c>
      <c r="O369" s="68"/>
      <c r="P369" s="182">
        <f t="shared" si="31"/>
        <v>0</v>
      </c>
      <c r="Q369" s="182">
        <v>0</v>
      </c>
      <c r="R369" s="182">
        <f t="shared" si="32"/>
        <v>0</v>
      </c>
      <c r="S369" s="182">
        <v>0</v>
      </c>
      <c r="T369" s="183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84" t="s">
        <v>84</v>
      </c>
      <c r="AT369" s="184" t="s">
        <v>597</v>
      </c>
      <c r="AU369" s="184" t="s">
        <v>84</v>
      </c>
      <c r="AY369" s="14" t="s">
        <v>168</v>
      </c>
      <c r="BE369" s="185">
        <f t="shared" si="34"/>
        <v>0</v>
      </c>
      <c r="BF369" s="185">
        <f t="shared" si="35"/>
        <v>0</v>
      </c>
      <c r="BG369" s="185">
        <f t="shared" si="36"/>
        <v>0</v>
      </c>
      <c r="BH369" s="185">
        <f t="shared" si="37"/>
        <v>0</v>
      </c>
      <c r="BI369" s="185">
        <f t="shared" si="38"/>
        <v>0</v>
      </c>
      <c r="BJ369" s="14" t="s">
        <v>84</v>
      </c>
      <c r="BK369" s="185">
        <f t="shared" si="39"/>
        <v>0</v>
      </c>
      <c r="BL369" s="14" t="s">
        <v>84</v>
      </c>
      <c r="BM369" s="184" t="s">
        <v>2889</v>
      </c>
    </row>
    <row r="370" spans="1:65" s="2" customFormat="1" ht="24.2" customHeight="1">
      <c r="A370" s="31"/>
      <c r="B370" s="32"/>
      <c r="C370" s="172" t="s">
        <v>465</v>
      </c>
      <c r="D370" s="172" t="s">
        <v>163</v>
      </c>
      <c r="E370" s="173" t="s">
        <v>2043</v>
      </c>
      <c r="F370" s="174" t="s">
        <v>2044</v>
      </c>
      <c r="G370" s="175" t="s">
        <v>212</v>
      </c>
      <c r="H370" s="176">
        <v>20</v>
      </c>
      <c r="I370" s="177"/>
      <c r="J370" s="178">
        <f t="shared" si="30"/>
        <v>0</v>
      </c>
      <c r="K370" s="174" t="s">
        <v>1</v>
      </c>
      <c r="L370" s="179"/>
      <c r="M370" s="180" t="s">
        <v>1</v>
      </c>
      <c r="N370" s="181" t="s">
        <v>42</v>
      </c>
      <c r="O370" s="68"/>
      <c r="P370" s="182">
        <f t="shared" si="31"/>
        <v>0</v>
      </c>
      <c r="Q370" s="182">
        <v>0</v>
      </c>
      <c r="R370" s="182">
        <f t="shared" si="32"/>
        <v>0</v>
      </c>
      <c r="S370" s="182">
        <v>0</v>
      </c>
      <c r="T370" s="183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84" t="s">
        <v>213</v>
      </c>
      <c r="AT370" s="184" t="s">
        <v>163</v>
      </c>
      <c r="AU370" s="184" t="s">
        <v>84</v>
      </c>
      <c r="AY370" s="14" t="s">
        <v>168</v>
      </c>
      <c r="BE370" s="185">
        <f t="shared" si="34"/>
        <v>0</v>
      </c>
      <c r="BF370" s="185">
        <f t="shared" si="35"/>
        <v>0</v>
      </c>
      <c r="BG370" s="185">
        <f t="shared" si="36"/>
        <v>0</v>
      </c>
      <c r="BH370" s="185">
        <f t="shared" si="37"/>
        <v>0</v>
      </c>
      <c r="BI370" s="185">
        <f t="shared" si="38"/>
        <v>0</v>
      </c>
      <c r="BJ370" s="14" t="s">
        <v>84</v>
      </c>
      <c r="BK370" s="185">
        <f t="shared" si="39"/>
        <v>0</v>
      </c>
      <c r="BL370" s="14" t="s">
        <v>213</v>
      </c>
      <c r="BM370" s="184" t="s">
        <v>2890</v>
      </c>
    </row>
    <row r="371" spans="1:65" s="2" customFormat="1" ht="24.2" customHeight="1">
      <c r="A371" s="31"/>
      <c r="B371" s="32"/>
      <c r="C371" s="172" t="s">
        <v>469</v>
      </c>
      <c r="D371" s="172" t="s">
        <v>163</v>
      </c>
      <c r="E371" s="173" t="s">
        <v>2108</v>
      </c>
      <c r="F371" s="174" t="s">
        <v>2109</v>
      </c>
      <c r="G371" s="175" t="s">
        <v>212</v>
      </c>
      <c r="H371" s="176">
        <v>60</v>
      </c>
      <c r="I371" s="177"/>
      <c r="J371" s="178">
        <f t="shared" si="30"/>
        <v>0</v>
      </c>
      <c r="K371" s="174" t="s">
        <v>1</v>
      </c>
      <c r="L371" s="179"/>
      <c r="M371" s="180" t="s">
        <v>1</v>
      </c>
      <c r="N371" s="181" t="s">
        <v>42</v>
      </c>
      <c r="O371" s="68"/>
      <c r="P371" s="182">
        <f t="shared" si="31"/>
        <v>0</v>
      </c>
      <c r="Q371" s="182">
        <v>0</v>
      </c>
      <c r="R371" s="182">
        <f t="shared" si="32"/>
        <v>0</v>
      </c>
      <c r="S371" s="182">
        <v>0</v>
      </c>
      <c r="T371" s="183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84" t="s">
        <v>86</v>
      </c>
      <c r="AT371" s="184" t="s">
        <v>163</v>
      </c>
      <c r="AU371" s="184" t="s">
        <v>84</v>
      </c>
      <c r="AY371" s="14" t="s">
        <v>168</v>
      </c>
      <c r="BE371" s="185">
        <f t="shared" si="34"/>
        <v>0</v>
      </c>
      <c r="BF371" s="185">
        <f t="shared" si="35"/>
        <v>0</v>
      </c>
      <c r="BG371" s="185">
        <f t="shared" si="36"/>
        <v>0</v>
      </c>
      <c r="BH371" s="185">
        <f t="shared" si="37"/>
        <v>0</v>
      </c>
      <c r="BI371" s="185">
        <f t="shared" si="38"/>
        <v>0</v>
      </c>
      <c r="BJ371" s="14" t="s">
        <v>84</v>
      </c>
      <c r="BK371" s="185">
        <f t="shared" si="39"/>
        <v>0</v>
      </c>
      <c r="BL371" s="14" t="s">
        <v>84</v>
      </c>
      <c r="BM371" s="184" t="s">
        <v>2891</v>
      </c>
    </row>
    <row r="372" spans="1:65" s="2" customFormat="1" ht="37.9" customHeight="1">
      <c r="A372" s="31"/>
      <c r="B372" s="32"/>
      <c r="C372" s="172" t="s">
        <v>473</v>
      </c>
      <c r="D372" s="172" t="s">
        <v>163</v>
      </c>
      <c r="E372" s="173" t="s">
        <v>2892</v>
      </c>
      <c r="F372" s="174" t="s">
        <v>2893</v>
      </c>
      <c r="G372" s="175" t="s">
        <v>212</v>
      </c>
      <c r="H372" s="176">
        <v>30</v>
      </c>
      <c r="I372" s="177"/>
      <c r="J372" s="178">
        <f t="shared" si="30"/>
        <v>0</v>
      </c>
      <c r="K372" s="174" t="s">
        <v>1</v>
      </c>
      <c r="L372" s="179"/>
      <c r="M372" s="180" t="s">
        <v>1</v>
      </c>
      <c r="N372" s="181" t="s">
        <v>42</v>
      </c>
      <c r="O372" s="68"/>
      <c r="P372" s="182">
        <f t="shared" si="31"/>
        <v>0</v>
      </c>
      <c r="Q372" s="182">
        <v>0</v>
      </c>
      <c r="R372" s="182">
        <f t="shared" si="32"/>
        <v>0</v>
      </c>
      <c r="S372" s="182">
        <v>0</v>
      </c>
      <c r="T372" s="183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84" t="s">
        <v>86</v>
      </c>
      <c r="AT372" s="184" t="s">
        <v>163</v>
      </c>
      <c r="AU372" s="184" t="s">
        <v>84</v>
      </c>
      <c r="AY372" s="14" t="s">
        <v>168</v>
      </c>
      <c r="BE372" s="185">
        <f t="shared" si="34"/>
        <v>0</v>
      </c>
      <c r="BF372" s="185">
        <f t="shared" si="35"/>
        <v>0</v>
      </c>
      <c r="BG372" s="185">
        <f t="shared" si="36"/>
        <v>0</v>
      </c>
      <c r="BH372" s="185">
        <f t="shared" si="37"/>
        <v>0</v>
      </c>
      <c r="BI372" s="185">
        <f t="shared" si="38"/>
        <v>0</v>
      </c>
      <c r="BJ372" s="14" t="s">
        <v>84</v>
      </c>
      <c r="BK372" s="185">
        <f t="shared" si="39"/>
        <v>0</v>
      </c>
      <c r="BL372" s="14" t="s">
        <v>84</v>
      </c>
      <c r="BM372" s="184" t="s">
        <v>2894</v>
      </c>
    </row>
    <row r="373" spans="1:65" s="2" customFormat="1" ht="24.2" customHeight="1">
      <c r="A373" s="31"/>
      <c r="B373" s="32"/>
      <c r="C373" s="172" t="s">
        <v>477</v>
      </c>
      <c r="D373" s="172" t="s">
        <v>163</v>
      </c>
      <c r="E373" s="173" t="s">
        <v>2895</v>
      </c>
      <c r="F373" s="174" t="s">
        <v>2896</v>
      </c>
      <c r="G373" s="175" t="s">
        <v>166</v>
      </c>
      <c r="H373" s="176">
        <v>2</v>
      </c>
      <c r="I373" s="177"/>
      <c r="J373" s="178">
        <f t="shared" si="30"/>
        <v>0</v>
      </c>
      <c r="K373" s="174" t="s">
        <v>1</v>
      </c>
      <c r="L373" s="179"/>
      <c r="M373" s="180" t="s">
        <v>1</v>
      </c>
      <c r="N373" s="181" t="s">
        <v>42</v>
      </c>
      <c r="O373" s="68"/>
      <c r="P373" s="182">
        <f t="shared" si="31"/>
        <v>0</v>
      </c>
      <c r="Q373" s="182">
        <v>0</v>
      </c>
      <c r="R373" s="182">
        <f t="shared" si="32"/>
        <v>0</v>
      </c>
      <c r="S373" s="182">
        <v>0</v>
      </c>
      <c r="T373" s="183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84" t="s">
        <v>86</v>
      </c>
      <c r="AT373" s="184" t="s">
        <v>163</v>
      </c>
      <c r="AU373" s="184" t="s">
        <v>84</v>
      </c>
      <c r="AY373" s="14" t="s">
        <v>168</v>
      </c>
      <c r="BE373" s="185">
        <f t="shared" si="34"/>
        <v>0</v>
      </c>
      <c r="BF373" s="185">
        <f t="shared" si="35"/>
        <v>0</v>
      </c>
      <c r="BG373" s="185">
        <f t="shared" si="36"/>
        <v>0</v>
      </c>
      <c r="BH373" s="185">
        <f t="shared" si="37"/>
        <v>0</v>
      </c>
      <c r="BI373" s="185">
        <f t="shared" si="38"/>
        <v>0</v>
      </c>
      <c r="BJ373" s="14" t="s">
        <v>84</v>
      </c>
      <c r="BK373" s="185">
        <f t="shared" si="39"/>
        <v>0</v>
      </c>
      <c r="BL373" s="14" t="s">
        <v>84</v>
      </c>
      <c r="BM373" s="184" t="s">
        <v>2897</v>
      </c>
    </row>
    <row r="374" spans="1:65" s="2" customFormat="1" ht="14.45" customHeight="1">
      <c r="A374" s="31"/>
      <c r="B374" s="32"/>
      <c r="C374" s="186" t="s">
        <v>1030</v>
      </c>
      <c r="D374" s="186" t="s">
        <v>597</v>
      </c>
      <c r="E374" s="187" t="s">
        <v>2898</v>
      </c>
      <c r="F374" s="188" t="s">
        <v>2899</v>
      </c>
      <c r="G374" s="189" t="s">
        <v>166</v>
      </c>
      <c r="H374" s="190">
        <v>2</v>
      </c>
      <c r="I374" s="191"/>
      <c r="J374" s="192">
        <f t="shared" si="30"/>
        <v>0</v>
      </c>
      <c r="K374" s="188" t="s">
        <v>1</v>
      </c>
      <c r="L374" s="36"/>
      <c r="M374" s="193" t="s">
        <v>1</v>
      </c>
      <c r="N374" s="194" t="s">
        <v>42</v>
      </c>
      <c r="O374" s="68"/>
      <c r="P374" s="182">
        <f t="shared" si="31"/>
        <v>0</v>
      </c>
      <c r="Q374" s="182">
        <v>0</v>
      </c>
      <c r="R374" s="182">
        <f t="shared" si="32"/>
        <v>0</v>
      </c>
      <c r="S374" s="182">
        <v>0</v>
      </c>
      <c r="T374" s="183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84" t="s">
        <v>84</v>
      </c>
      <c r="AT374" s="184" t="s">
        <v>597</v>
      </c>
      <c r="AU374" s="184" t="s">
        <v>84</v>
      </c>
      <c r="AY374" s="14" t="s">
        <v>168</v>
      </c>
      <c r="BE374" s="185">
        <f t="shared" si="34"/>
        <v>0</v>
      </c>
      <c r="BF374" s="185">
        <f t="shared" si="35"/>
        <v>0</v>
      </c>
      <c r="BG374" s="185">
        <f t="shared" si="36"/>
        <v>0</v>
      </c>
      <c r="BH374" s="185">
        <f t="shared" si="37"/>
        <v>0</v>
      </c>
      <c r="BI374" s="185">
        <f t="shared" si="38"/>
        <v>0</v>
      </c>
      <c r="BJ374" s="14" t="s">
        <v>84</v>
      </c>
      <c r="BK374" s="185">
        <f t="shared" si="39"/>
        <v>0</v>
      </c>
      <c r="BL374" s="14" t="s">
        <v>84</v>
      </c>
      <c r="BM374" s="184" t="s">
        <v>2900</v>
      </c>
    </row>
    <row r="375" spans="1:65" s="2" customFormat="1" ht="24.2" customHeight="1">
      <c r="A375" s="31"/>
      <c r="B375" s="32"/>
      <c r="C375" s="172" t="s">
        <v>1046</v>
      </c>
      <c r="D375" s="172" t="s">
        <v>163</v>
      </c>
      <c r="E375" s="173" t="s">
        <v>1677</v>
      </c>
      <c r="F375" s="174" t="s">
        <v>1678</v>
      </c>
      <c r="G375" s="175" t="s">
        <v>166</v>
      </c>
      <c r="H375" s="176">
        <v>2</v>
      </c>
      <c r="I375" s="177"/>
      <c r="J375" s="178">
        <f t="shared" si="30"/>
        <v>0</v>
      </c>
      <c r="K375" s="174" t="s">
        <v>1</v>
      </c>
      <c r="L375" s="179"/>
      <c r="M375" s="180" t="s">
        <v>1</v>
      </c>
      <c r="N375" s="181" t="s">
        <v>42</v>
      </c>
      <c r="O375" s="68"/>
      <c r="P375" s="182">
        <f t="shared" si="31"/>
        <v>0</v>
      </c>
      <c r="Q375" s="182">
        <v>0</v>
      </c>
      <c r="R375" s="182">
        <f t="shared" si="32"/>
        <v>0</v>
      </c>
      <c r="S375" s="182">
        <v>0</v>
      </c>
      <c r="T375" s="183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84" t="s">
        <v>213</v>
      </c>
      <c r="AT375" s="184" t="s">
        <v>163</v>
      </c>
      <c r="AU375" s="184" t="s">
        <v>84</v>
      </c>
      <c r="AY375" s="14" t="s">
        <v>168</v>
      </c>
      <c r="BE375" s="185">
        <f t="shared" si="34"/>
        <v>0</v>
      </c>
      <c r="BF375" s="185">
        <f t="shared" si="35"/>
        <v>0</v>
      </c>
      <c r="BG375" s="185">
        <f t="shared" si="36"/>
        <v>0</v>
      </c>
      <c r="BH375" s="185">
        <f t="shared" si="37"/>
        <v>0</v>
      </c>
      <c r="BI375" s="185">
        <f t="shared" si="38"/>
        <v>0</v>
      </c>
      <c r="BJ375" s="14" t="s">
        <v>84</v>
      </c>
      <c r="BK375" s="185">
        <f t="shared" si="39"/>
        <v>0</v>
      </c>
      <c r="BL375" s="14" t="s">
        <v>213</v>
      </c>
      <c r="BM375" s="184" t="s">
        <v>2901</v>
      </c>
    </row>
    <row r="376" spans="1:65" s="2" customFormat="1" ht="24.2" customHeight="1">
      <c r="A376" s="31"/>
      <c r="B376" s="32"/>
      <c r="C376" s="172" t="s">
        <v>1050</v>
      </c>
      <c r="D376" s="172" t="s">
        <v>163</v>
      </c>
      <c r="E376" s="173" t="s">
        <v>1689</v>
      </c>
      <c r="F376" s="174" t="s">
        <v>1690</v>
      </c>
      <c r="G376" s="175" t="s">
        <v>166</v>
      </c>
      <c r="H376" s="176">
        <v>2</v>
      </c>
      <c r="I376" s="177"/>
      <c r="J376" s="178">
        <f t="shared" si="30"/>
        <v>0</v>
      </c>
      <c r="K376" s="174" t="s">
        <v>1</v>
      </c>
      <c r="L376" s="179"/>
      <c r="M376" s="180" t="s">
        <v>1</v>
      </c>
      <c r="N376" s="181" t="s">
        <v>42</v>
      </c>
      <c r="O376" s="68"/>
      <c r="P376" s="182">
        <f t="shared" si="31"/>
        <v>0</v>
      </c>
      <c r="Q376" s="182">
        <v>0</v>
      </c>
      <c r="R376" s="182">
        <f t="shared" si="32"/>
        <v>0</v>
      </c>
      <c r="S376" s="182">
        <v>0</v>
      </c>
      <c r="T376" s="183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84" t="s">
        <v>213</v>
      </c>
      <c r="AT376" s="184" t="s">
        <v>163</v>
      </c>
      <c r="AU376" s="184" t="s">
        <v>84</v>
      </c>
      <c r="AY376" s="14" t="s">
        <v>168</v>
      </c>
      <c r="BE376" s="185">
        <f t="shared" si="34"/>
        <v>0</v>
      </c>
      <c r="BF376" s="185">
        <f t="shared" si="35"/>
        <v>0</v>
      </c>
      <c r="BG376" s="185">
        <f t="shared" si="36"/>
        <v>0</v>
      </c>
      <c r="BH376" s="185">
        <f t="shared" si="37"/>
        <v>0</v>
      </c>
      <c r="BI376" s="185">
        <f t="shared" si="38"/>
        <v>0</v>
      </c>
      <c r="BJ376" s="14" t="s">
        <v>84</v>
      </c>
      <c r="BK376" s="185">
        <f t="shared" si="39"/>
        <v>0</v>
      </c>
      <c r="BL376" s="14" t="s">
        <v>213</v>
      </c>
      <c r="BM376" s="184" t="s">
        <v>2902</v>
      </c>
    </row>
    <row r="377" spans="1:65" s="2" customFormat="1" ht="24.2" customHeight="1">
      <c r="A377" s="31"/>
      <c r="B377" s="32"/>
      <c r="C377" s="172" t="s">
        <v>1054</v>
      </c>
      <c r="D377" s="172" t="s">
        <v>163</v>
      </c>
      <c r="E377" s="173" t="s">
        <v>2903</v>
      </c>
      <c r="F377" s="174" t="s">
        <v>2904</v>
      </c>
      <c r="G377" s="175" t="s">
        <v>166</v>
      </c>
      <c r="H377" s="176">
        <v>2</v>
      </c>
      <c r="I377" s="177"/>
      <c r="J377" s="178">
        <f t="shared" si="30"/>
        <v>0</v>
      </c>
      <c r="K377" s="174" t="s">
        <v>1</v>
      </c>
      <c r="L377" s="179"/>
      <c r="M377" s="180" t="s">
        <v>1</v>
      </c>
      <c r="N377" s="181" t="s">
        <v>42</v>
      </c>
      <c r="O377" s="68"/>
      <c r="P377" s="182">
        <f t="shared" si="31"/>
        <v>0</v>
      </c>
      <c r="Q377" s="182">
        <v>0</v>
      </c>
      <c r="R377" s="182">
        <f t="shared" si="32"/>
        <v>0</v>
      </c>
      <c r="S377" s="182">
        <v>0</v>
      </c>
      <c r="T377" s="183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84" t="s">
        <v>213</v>
      </c>
      <c r="AT377" s="184" t="s">
        <v>163</v>
      </c>
      <c r="AU377" s="184" t="s">
        <v>84</v>
      </c>
      <c r="AY377" s="14" t="s">
        <v>168</v>
      </c>
      <c r="BE377" s="185">
        <f t="shared" si="34"/>
        <v>0</v>
      </c>
      <c r="BF377" s="185">
        <f t="shared" si="35"/>
        <v>0</v>
      </c>
      <c r="BG377" s="185">
        <f t="shared" si="36"/>
        <v>0</v>
      </c>
      <c r="BH377" s="185">
        <f t="shared" si="37"/>
        <v>0</v>
      </c>
      <c r="BI377" s="185">
        <f t="shared" si="38"/>
        <v>0</v>
      </c>
      <c r="BJ377" s="14" t="s">
        <v>84</v>
      </c>
      <c r="BK377" s="185">
        <f t="shared" si="39"/>
        <v>0</v>
      </c>
      <c r="BL377" s="14" t="s">
        <v>213</v>
      </c>
      <c r="BM377" s="184" t="s">
        <v>2905</v>
      </c>
    </row>
    <row r="378" spans="1:65" s="2" customFormat="1" ht="14.45" customHeight="1">
      <c r="A378" s="31"/>
      <c r="B378" s="32"/>
      <c r="C378" s="186" t="s">
        <v>1034</v>
      </c>
      <c r="D378" s="186" t="s">
        <v>597</v>
      </c>
      <c r="E378" s="187" t="s">
        <v>2906</v>
      </c>
      <c r="F378" s="188" t="s">
        <v>2907</v>
      </c>
      <c r="G378" s="189" t="s">
        <v>166</v>
      </c>
      <c r="H378" s="190">
        <v>2</v>
      </c>
      <c r="I378" s="191"/>
      <c r="J378" s="192">
        <f t="shared" si="30"/>
        <v>0</v>
      </c>
      <c r="K378" s="188" t="s">
        <v>1</v>
      </c>
      <c r="L378" s="36"/>
      <c r="M378" s="193" t="s">
        <v>1</v>
      </c>
      <c r="N378" s="194" t="s">
        <v>42</v>
      </c>
      <c r="O378" s="68"/>
      <c r="P378" s="182">
        <f t="shared" si="31"/>
        <v>0</v>
      </c>
      <c r="Q378" s="182">
        <v>0</v>
      </c>
      <c r="R378" s="182">
        <f t="shared" si="32"/>
        <v>0</v>
      </c>
      <c r="S378" s="182">
        <v>0</v>
      </c>
      <c r="T378" s="183">
        <f t="shared" si="33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84" t="s">
        <v>84</v>
      </c>
      <c r="AT378" s="184" t="s">
        <v>597</v>
      </c>
      <c r="AU378" s="184" t="s">
        <v>84</v>
      </c>
      <c r="AY378" s="14" t="s">
        <v>168</v>
      </c>
      <c r="BE378" s="185">
        <f t="shared" si="34"/>
        <v>0</v>
      </c>
      <c r="BF378" s="185">
        <f t="shared" si="35"/>
        <v>0</v>
      </c>
      <c r="BG378" s="185">
        <f t="shared" si="36"/>
        <v>0</v>
      </c>
      <c r="BH378" s="185">
        <f t="shared" si="37"/>
        <v>0</v>
      </c>
      <c r="BI378" s="185">
        <f t="shared" si="38"/>
        <v>0</v>
      </c>
      <c r="BJ378" s="14" t="s">
        <v>84</v>
      </c>
      <c r="BK378" s="185">
        <f t="shared" si="39"/>
        <v>0</v>
      </c>
      <c r="BL378" s="14" t="s">
        <v>84</v>
      </c>
      <c r="BM378" s="184" t="s">
        <v>2908</v>
      </c>
    </row>
    <row r="379" spans="1:65" s="2" customFormat="1" ht="14.45" customHeight="1">
      <c r="A379" s="31"/>
      <c r="B379" s="32"/>
      <c r="C379" s="186" t="s">
        <v>1038</v>
      </c>
      <c r="D379" s="186" t="s">
        <v>597</v>
      </c>
      <c r="E379" s="187" t="s">
        <v>2909</v>
      </c>
      <c r="F379" s="188" t="s">
        <v>2910</v>
      </c>
      <c r="G379" s="189" t="s">
        <v>166</v>
      </c>
      <c r="H379" s="190">
        <v>2</v>
      </c>
      <c r="I379" s="191"/>
      <c r="J379" s="192">
        <f t="shared" ref="J379" si="40">ROUND(I379*H379,2)</f>
        <v>0</v>
      </c>
      <c r="K379" s="188" t="s">
        <v>1</v>
      </c>
      <c r="L379" s="36"/>
      <c r="M379" s="211" t="s">
        <v>1</v>
      </c>
      <c r="N379" s="212" t="s">
        <v>42</v>
      </c>
      <c r="O379" s="213"/>
      <c r="P379" s="214">
        <f t="shared" ref="P379" si="41">O379*H379</f>
        <v>0</v>
      </c>
      <c r="Q379" s="214">
        <v>0</v>
      </c>
      <c r="R379" s="214">
        <f t="shared" ref="R379" si="42">Q379*H379</f>
        <v>0</v>
      </c>
      <c r="S379" s="214">
        <v>0</v>
      </c>
      <c r="T379" s="215">
        <f t="shared" ref="T379" si="43"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84" t="s">
        <v>84</v>
      </c>
      <c r="AT379" s="184" t="s">
        <v>597</v>
      </c>
      <c r="AU379" s="184" t="s">
        <v>84</v>
      </c>
      <c r="AY379" s="14" t="s">
        <v>168</v>
      </c>
      <c r="BE379" s="185">
        <f t="shared" si="34"/>
        <v>0</v>
      </c>
      <c r="BF379" s="185">
        <f t="shared" si="35"/>
        <v>0</v>
      </c>
      <c r="BG379" s="185">
        <f t="shared" si="36"/>
        <v>0</v>
      </c>
      <c r="BH379" s="185">
        <f t="shared" si="37"/>
        <v>0</v>
      </c>
      <c r="BI379" s="185">
        <f t="shared" si="38"/>
        <v>0</v>
      </c>
      <c r="BJ379" s="14" t="s">
        <v>84</v>
      </c>
      <c r="BK379" s="185">
        <f t="shared" si="39"/>
        <v>0</v>
      </c>
      <c r="BL379" s="14" t="s">
        <v>84</v>
      </c>
      <c r="BM379" s="184" t="s">
        <v>2911</v>
      </c>
    </row>
    <row r="380" spans="1:65" s="2" customFormat="1" ht="6.95" customHeight="1">
      <c r="A380" s="31"/>
      <c r="B380" s="51"/>
      <c r="C380" s="52"/>
      <c r="D380" s="52"/>
      <c r="E380" s="52"/>
      <c r="F380" s="52"/>
      <c r="G380" s="52"/>
      <c r="H380" s="52"/>
      <c r="I380" s="52"/>
      <c r="J380" s="52"/>
      <c r="K380" s="52"/>
      <c r="L380" s="36"/>
      <c r="M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</row>
  </sheetData>
  <sheetProtection algorithmName="SHA-512" hashValue="+7VnyYhKdPMOzXn69VZVIm51xDnaaLktT50uc+4Rq3FrZ2fIL1NAGq65oLxxTMWKBgnYdx2vh/dKdd3Yu2fpLw==" saltValue="lGBCzAX04P+uP+A2RZWDL6RYE7VxYVlODVu25PDuJsP50BOBJ2Qi7OyPdOQc+otPX/43G6W1KGeIWNWzDaKJUQ==" spinCount="100000" sheet="1" objects="1" scenarios="1" formatColumns="0" formatRows="0" autoFilter="0"/>
  <autoFilter ref="C120:K379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114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1" customFormat="1" ht="12" customHeight="1">
      <c r="B8" s="17"/>
      <c r="D8" s="116" t="s">
        <v>135</v>
      </c>
      <c r="L8" s="17"/>
    </row>
    <row r="9" spans="1:46" s="2" customFormat="1" ht="16.5" customHeight="1">
      <c r="A9" s="31"/>
      <c r="B9" s="36"/>
      <c r="C9" s="31"/>
      <c r="D9" s="31"/>
      <c r="E9" s="268" t="s">
        <v>2168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137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2" t="s">
        <v>2912</v>
      </c>
      <c r="F11" s="271"/>
      <c r="G11" s="271"/>
      <c r="H11" s="27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6" t="s">
        <v>1</v>
      </c>
      <c r="G13" s="31"/>
      <c r="H13" s="31"/>
      <c r="I13" s="116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6" t="s">
        <v>141</v>
      </c>
      <c r="G14" s="31"/>
      <c r="H14" s="31"/>
      <c r="I14" s="116" t="s">
        <v>22</v>
      </c>
      <c r="J14" s="118" t="str">
        <f>'Rekapitulace stavby'!AN8</f>
        <v>5. 2. 2021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141</v>
      </c>
      <c r="F17" s="31"/>
      <c r="G17" s="31"/>
      <c r="H17" s="31"/>
      <c r="I17" s="116" t="s">
        <v>28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29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3" t="str">
        <f>'Rekapitulace stavby'!E14</f>
        <v>Vyplň údaj</v>
      </c>
      <c r="F20" s="274"/>
      <c r="G20" s="274"/>
      <c r="H20" s="274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31</v>
      </c>
      <c r="E22" s="31"/>
      <c r="F22" s="31"/>
      <c r="G22" s="31"/>
      <c r="H22" s="31"/>
      <c r="I22" s="116" t="s">
        <v>25</v>
      </c>
      <c r="J22" s="106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">
        <v>141</v>
      </c>
      <c r="F23" s="31"/>
      <c r="G23" s="31"/>
      <c r="H23" s="31"/>
      <c r="I23" s="116" t="s">
        <v>28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34</v>
      </c>
      <c r="E25" s="31"/>
      <c r="F25" s="31"/>
      <c r="G25" s="31"/>
      <c r="H25" s="31"/>
      <c r="I25" s="116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141</v>
      </c>
      <c r="F26" s="31"/>
      <c r="G26" s="31"/>
      <c r="H26" s="31"/>
      <c r="I26" s="116" t="s">
        <v>28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9"/>
      <c r="B29" s="120"/>
      <c r="C29" s="119"/>
      <c r="D29" s="119"/>
      <c r="E29" s="267" t="s">
        <v>1</v>
      </c>
      <c r="F29" s="267"/>
      <c r="G29" s="267"/>
      <c r="H29" s="26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3" t="s">
        <v>37</v>
      </c>
      <c r="E32" s="31"/>
      <c r="F32" s="31"/>
      <c r="G32" s="31"/>
      <c r="H32" s="31"/>
      <c r="I32" s="31"/>
      <c r="J32" s="124">
        <f>ROUND(J125,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2"/>
      <c r="E33" s="122"/>
      <c r="F33" s="122"/>
      <c r="G33" s="122"/>
      <c r="H33" s="122"/>
      <c r="I33" s="122"/>
      <c r="J33" s="122"/>
      <c r="K33" s="122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5" t="s">
        <v>39</v>
      </c>
      <c r="G34" s="31"/>
      <c r="H34" s="31"/>
      <c r="I34" s="125" t="s">
        <v>38</v>
      </c>
      <c r="J34" s="125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41</v>
      </c>
      <c r="E35" s="116" t="s">
        <v>42</v>
      </c>
      <c r="F35" s="126">
        <f>ROUND((SUM(BE125:BE139)),  2)</f>
        <v>0</v>
      </c>
      <c r="G35" s="31"/>
      <c r="H35" s="31"/>
      <c r="I35" s="127">
        <v>0.21</v>
      </c>
      <c r="J35" s="126">
        <f>ROUND(((SUM(BE125:BE139))*I35),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43</v>
      </c>
      <c r="F36" s="126">
        <f>ROUND((SUM(BF125:BF139)),  2)</f>
        <v>0</v>
      </c>
      <c r="G36" s="31"/>
      <c r="H36" s="31"/>
      <c r="I36" s="127">
        <v>0.15</v>
      </c>
      <c r="J36" s="126">
        <f>ROUND(((SUM(BF125:BF139))*I36),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44</v>
      </c>
      <c r="F37" s="126">
        <f>ROUND((SUM(BG125:BG139)),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45</v>
      </c>
      <c r="F38" s="126">
        <f>ROUND((SUM(BH125:BH139)),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46</v>
      </c>
      <c r="F39" s="126">
        <f>ROUND((SUM(BI125:BI139)),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135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63" t="s">
        <v>2168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137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60" t="str">
        <f>E11</f>
        <v>02 - dle URS</v>
      </c>
      <c r="F89" s="266"/>
      <c r="G89" s="266"/>
      <c r="H89" s="26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 t="str">
        <f>IF(J14="","",J14)</f>
        <v>5. 2. 2021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 xml:space="preserve"> </v>
      </c>
      <c r="G93" s="33"/>
      <c r="H93" s="33"/>
      <c r="I93" s="26" t="s">
        <v>31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29</v>
      </c>
      <c r="D94" s="33"/>
      <c r="E94" s="33"/>
      <c r="F94" s="24" t="str">
        <f>IF(E20="","",E20)</f>
        <v>Vyplň údaj</v>
      </c>
      <c r="G94" s="33"/>
      <c r="H94" s="33"/>
      <c r="I94" s="26" t="s">
        <v>34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143</v>
      </c>
      <c r="D96" s="147"/>
      <c r="E96" s="147"/>
      <c r="F96" s="147"/>
      <c r="G96" s="147"/>
      <c r="H96" s="147"/>
      <c r="I96" s="147"/>
      <c r="J96" s="148" t="s">
        <v>144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145</v>
      </c>
      <c r="D98" s="33"/>
      <c r="E98" s="33"/>
      <c r="F98" s="33"/>
      <c r="G98" s="33"/>
      <c r="H98" s="33"/>
      <c r="I98" s="33"/>
      <c r="J98" s="81">
        <f>J125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146</v>
      </c>
    </row>
    <row r="99" spans="1:47" s="9" customFormat="1" ht="24.95" customHeight="1">
      <c r="B99" s="150"/>
      <c r="C99" s="151"/>
      <c r="D99" s="152" t="s">
        <v>1286</v>
      </c>
      <c r="E99" s="153"/>
      <c r="F99" s="153"/>
      <c r="G99" s="153"/>
      <c r="H99" s="153"/>
      <c r="I99" s="153"/>
      <c r="J99" s="154">
        <f>J126</f>
        <v>0</v>
      </c>
      <c r="K99" s="151"/>
      <c r="L99" s="155"/>
    </row>
    <row r="100" spans="1:47" s="10" customFormat="1" ht="19.899999999999999" customHeight="1">
      <c r="B100" s="156"/>
      <c r="C100" s="100"/>
      <c r="D100" s="157" t="s">
        <v>2913</v>
      </c>
      <c r="E100" s="158"/>
      <c r="F100" s="158"/>
      <c r="G100" s="158"/>
      <c r="H100" s="158"/>
      <c r="I100" s="158"/>
      <c r="J100" s="159">
        <f>J127</f>
        <v>0</v>
      </c>
      <c r="K100" s="100"/>
      <c r="L100" s="160"/>
    </row>
    <row r="101" spans="1:47" s="10" customFormat="1" ht="19.899999999999999" customHeight="1">
      <c r="B101" s="156"/>
      <c r="C101" s="100"/>
      <c r="D101" s="157" t="s">
        <v>1287</v>
      </c>
      <c r="E101" s="158"/>
      <c r="F101" s="158"/>
      <c r="G101" s="158"/>
      <c r="H101" s="158"/>
      <c r="I101" s="158"/>
      <c r="J101" s="159">
        <f>J131</f>
        <v>0</v>
      </c>
      <c r="K101" s="100"/>
      <c r="L101" s="160"/>
    </row>
    <row r="102" spans="1:47" s="9" customFormat="1" ht="24.95" customHeight="1">
      <c r="B102" s="150"/>
      <c r="C102" s="151"/>
      <c r="D102" s="152" t="s">
        <v>2914</v>
      </c>
      <c r="E102" s="153"/>
      <c r="F102" s="153"/>
      <c r="G102" s="153"/>
      <c r="H102" s="153"/>
      <c r="I102" s="153"/>
      <c r="J102" s="154">
        <f>J137</f>
        <v>0</v>
      </c>
      <c r="K102" s="151"/>
      <c r="L102" s="155"/>
    </row>
    <row r="103" spans="1:47" s="10" customFormat="1" ht="19.899999999999999" customHeight="1">
      <c r="B103" s="156"/>
      <c r="C103" s="100"/>
      <c r="D103" s="157" t="s">
        <v>2915</v>
      </c>
      <c r="E103" s="158"/>
      <c r="F103" s="158"/>
      <c r="G103" s="158"/>
      <c r="H103" s="158"/>
      <c r="I103" s="158"/>
      <c r="J103" s="159">
        <f>J138</f>
        <v>0</v>
      </c>
      <c r="K103" s="100"/>
      <c r="L103" s="160"/>
    </row>
    <row r="104" spans="1:47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150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3" t="str">
        <f>E7</f>
        <v>Oprava zabezpečovacího zařízení v žst Nymburk město</v>
      </c>
      <c r="F113" s="264"/>
      <c r="G113" s="264"/>
      <c r="H113" s="26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12" customHeight="1">
      <c r="B114" s="18"/>
      <c r="C114" s="26" t="s">
        <v>135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63" t="s">
        <v>2168</v>
      </c>
      <c r="F115" s="266"/>
      <c r="G115" s="266"/>
      <c r="H115" s="266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137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60" t="str">
        <f>E11</f>
        <v>02 - dle URS</v>
      </c>
      <c r="F117" s="266"/>
      <c r="G117" s="266"/>
      <c r="H117" s="266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F14</f>
        <v xml:space="preserve"> </v>
      </c>
      <c r="G119" s="33"/>
      <c r="H119" s="33"/>
      <c r="I119" s="26" t="s">
        <v>22</v>
      </c>
      <c r="J119" s="63" t="str">
        <f>IF(J14="","",J14)</f>
        <v>5. 2. 2021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3"/>
      <c r="E121" s="33"/>
      <c r="F121" s="24" t="str">
        <f>E17</f>
        <v xml:space="preserve"> </v>
      </c>
      <c r="G121" s="33"/>
      <c r="H121" s="33"/>
      <c r="I121" s="26" t="s">
        <v>31</v>
      </c>
      <c r="J121" s="29" t="str">
        <f>E23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29</v>
      </c>
      <c r="D122" s="33"/>
      <c r="E122" s="33"/>
      <c r="F122" s="24" t="str">
        <f>IF(E20="","",E20)</f>
        <v>Vyplň údaj</v>
      </c>
      <c r="G122" s="33"/>
      <c r="H122" s="33"/>
      <c r="I122" s="26" t="s">
        <v>34</v>
      </c>
      <c r="J122" s="29" t="str">
        <f>E26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61"/>
      <c r="B124" s="162"/>
      <c r="C124" s="163" t="s">
        <v>151</v>
      </c>
      <c r="D124" s="164" t="s">
        <v>62</v>
      </c>
      <c r="E124" s="164" t="s">
        <v>58</v>
      </c>
      <c r="F124" s="164" t="s">
        <v>59</v>
      </c>
      <c r="G124" s="164" t="s">
        <v>152</v>
      </c>
      <c r="H124" s="164" t="s">
        <v>153</v>
      </c>
      <c r="I124" s="164" t="s">
        <v>154</v>
      </c>
      <c r="J124" s="164" t="s">
        <v>144</v>
      </c>
      <c r="K124" s="165" t="s">
        <v>155</v>
      </c>
      <c r="L124" s="166"/>
      <c r="M124" s="72" t="s">
        <v>1</v>
      </c>
      <c r="N124" s="73" t="s">
        <v>41</v>
      </c>
      <c r="O124" s="73" t="s">
        <v>156</v>
      </c>
      <c r="P124" s="73" t="s">
        <v>157</v>
      </c>
      <c r="Q124" s="73" t="s">
        <v>158</v>
      </c>
      <c r="R124" s="73" t="s">
        <v>159</v>
      </c>
      <c r="S124" s="73" t="s">
        <v>160</v>
      </c>
      <c r="T124" s="74" t="s">
        <v>161</v>
      </c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</row>
    <row r="125" spans="1:65" s="2" customFormat="1" ht="22.9" customHeight="1">
      <c r="A125" s="31"/>
      <c r="B125" s="32"/>
      <c r="C125" s="79" t="s">
        <v>162</v>
      </c>
      <c r="D125" s="33"/>
      <c r="E125" s="33"/>
      <c r="F125" s="33"/>
      <c r="G125" s="33"/>
      <c r="H125" s="33"/>
      <c r="I125" s="33"/>
      <c r="J125" s="167">
        <f>BK125</f>
        <v>0</v>
      </c>
      <c r="K125" s="33"/>
      <c r="L125" s="36"/>
      <c r="M125" s="75"/>
      <c r="N125" s="168"/>
      <c r="O125" s="76"/>
      <c r="P125" s="169">
        <f>P126+P137</f>
        <v>0</v>
      </c>
      <c r="Q125" s="76"/>
      <c r="R125" s="169">
        <f>R126+R137</f>
        <v>5.0187999999999997E-2</v>
      </c>
      <c r="S125" s="76"/>
      <c r="T125" s="170">
        <f>T126+T137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76</v>
      </c>
      <c r="AU125" s="14" t="s">
        <v>146</v>
      </c>
      <c r="BK125" s="171">
        <f>BK126+BK137</f>
        <v>0</v>
      </c>
    </row>
    <row r="126" spans="1:65" s="12" customFormat="1" ht="25.9" customHeight="1">
      <c r="B126" s="195"/>
      <c r="C126" s="196"/>
      <c r="D126" s="197" t="s">
        <v>76</v>
      </c>
      <c r="E126" s="198" t="s">
        <v>163</v>
      </c>
      <c r="F126" s="198" t="s">
        <v>1330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P127+P131</f>
        <v>0</v>
      </c>
      <c r="Q126" s="203"/>
      <c r="R126" s="204">
        <f>R127+R131</f>
        <v>5.0187999999999997E-2</v>
      </c>
      <c r="S126" s="203"/>
      <c r="T126" s="205">
        <f>T127+T131</f>
        <v>0</v>
      </c>
      <c r="AR126" s="206" t="s">
        <v>94</v>
      </c>
      <c r="AT126" s="207" t="s">
        <v>76</v>
      </c>
      <c r="AU126" s="207" t="s">
        <v>77</v>
      </c>
      <c r="AY126" s="206" t="s">
        <v>168</v>
      </c>
      <c r="BK126" s="208">
        <f>BK127+BK131</f>
        <v>0</v>
      </c>
    </row>
    <row r="127" spans="1:65" s="12" customFormat="1" ht="22.9" customHeight="1">
      <c r="B127" s="195"/>
      <c r="C127" s="196"/>
      <c r="D127" s="197" t="s">
        <v>76</v>
      </c>
      <c r="E127" s="209" t="s">
        <v>2916</v>
      </c>
      <c r="F127" s="209" t="s">
        <v>2917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SUM(P128:P130)</f>
        <v>0</v>
      </c>
      <c r="Q127" s="203"/>
      <c r="R127" s="204">
        <f>SUM(R128:R130)</f>
        <v>4.5919999999999996E-2</v>
      </c>
      <c r="S127" s="203"/>
      <c r="T127" s="205">
        <f>SUM(T128:T130)</f>
        <v>0</v>
      </c>
      <c r="AR127" s="206" t="s">
        <v>94</v>
      </c>
      <c r="AT127" s="207" t="s">
        <v>76</v>
      </c>
      <c r="AU127" s="207" t="s">
        <v>84</v>
      </c>
      <c r="AY127" s="206" t="s">
        <v>168</v>
      </c>
      <c r="BK127" s="208">
        <f>SUM(BK128:BK130)</f>
        <v>0</v>
      </c>
    </row>
    <row r="128" spans="1:65" s="2" customFormat="1" ht="14.45" customHeight="1">
      <c r="A128" s="31"/>
      <c r="B128" s="32"/>
      <c r="C128" s="186" t="s">
        <v>185</v>
      </c>
      <c r="D128" s="186" t="s">
        <v>597</v>
      </c>
      <c r="E128" s="187" t="s">
        <v>2918</v>
      </c>
      <c r="F128" s="188" t="s">
        <v>2919</v>
      </c>
      <c r="G128" s="189" t="s">
        <v>166</v>
      </c>
      <c r="H128" s="190">
        <v>4</v>
      </c>
      <c r="I128" s="191"/>
      <c r="J128" s="192">
        <f>ROUND(I128*H128,2)</f>
        <v>0</v>
      </c>
      <c r="K128" s="188" t="s">
        <v>1</v>
      </c>
      <c r="L128" s="36"/>
      <c r="M128" s="193" t="s">
        <v>1</v>
      </c>
      <c r="N128" s="194" t="s">
        <v>42</v>
      </c>
      <c r="O128" s="68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4" t="s">
        <v>417</v>
      </c>
      <c r="AT128" s="184" t="s">
        <v>597</v>
      </c>
      <c r="AU128" s="184" t="s">
        <v>86</v>
      </c>
      <c r="AY128" s="14" t="s">
        <v>168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4" t="s">
        <v>84</v>
      </c>
      <c r="BK128" s="185">
        <f>ROUND(I128*H128,2)</f>
        <v>0</v>
      </c>
      <c r="BL128" s="14" t="s">
        <v>417</v>
      </c>
      <c r="BM128" s="184" t="s">
        <v>2920</v>
      </c>
    </row>
    <row r="129" spans="1:65" s="2" customFormat="1" ht="24.2" customHeight="1">
      <c r="A129" s="31"/>
      <c r="B129" s="32"/>
      <c r="C129" s="172" t="s">
        <v>189</v>
      </c>
      <c r="D129" s="172" t="s">
        <v>163</v>
      </c>
      <c r="E129" s="173" t="s">
        <v>2921</v>
      </c>
      <c r="F129" s="174" t="s">
        <v>2922</v>
      </c>
      <c r="G129" s="175" t="s">
        <v>166</v>
      </c>
      <c r="H129" s="176">
        <v>4</v>
      </c>
      <c r="I129" s="177"/>
      <c r="J129" s="178">
        <f>ROUND(I129*H129,2)</f>
        <v>0</v>
      </c>
      <c r="K129" s="174" t="s">
        <v>1</v>
      </c>
      <c r="L129" s="179"/>
      <c r="M129" s="180" t="s">
        <v>1</v>
      </c>
      <c r="N129" s="181" t="s">
        <v>42</v>
      </c>
      <c r="O129" s="68"/>
      <c r="P129" s="182">
        <f>O129*H129</f>
        <v>0</v>
      </c>
      <c r="Q129" s="182">
        <v>4.8000000000000001E-4</v>
      </c>
      <c r="R129" s="182">
        <f>Q129*H129</f>
        <v>1.92E-3</v>
      </c>
      <c r="S129" s="182">
        <v>0</v>
      </c>
      <c r="T129" s="18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4" t="s">
        <v>213</v>
      </c>
      <c r="AT129" s="184" t="s">
        <v>163</v>
      </c>
      <c r="AU129" s="184" t="s">
        <v>86</v>
      </c>
      <c r="AY129" s="14" t="s">
        <v>168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4" t="s">
        <v>84</v>
      </c>
      <c r="BK129" s="185">
        <f>ROUND(I129*H129,2)</f>
        <v>0</v>
      </c>
      <c r="BL129" s="14" t="s">
        <v>213</v>
      </c>
      <c r="BM129" s="184" t="s">
        <v>2923</v>
      </c>
    </row>
    <row r="130" spans="1:65" s="2" customFormat="1" ht="14.45" customHeight="1">
      <c r="A130" s="31"/>
      <c r="B130" s="32"/>
      <c r="C130" s="172" t="s">
        <v>193</v>
      </c>
      <c r="D130" s="172" t="s">
        <v>163</v>
      </c>
      <c r="E130" s="173" t="s">
        <v>2924</v>
      </c>
      <c r="F130" s="174" t="s">
        <v>2925</v>
      </c>
      <c r="G130" s="175" t="s">
        <v>166</v>
      </c>
      <c r="H130" s="176">
        <v>4</v>
      </c>
      <c r="I130" s="177"/>
      <c r="J130" s="178">
        <f>ROUND(I130*H130,2)</f>
        <v>0</v>
      </c>
      <c r="K130" s="174" t="s">
        <v>1</v>
      </c>
      <c r="L130" s="179"/>
      <c r="M130" s="180" t="s">
        <v>1</v>
      </c>
      <c r="N130" s="181" t="s">
        <v>42</v>
      </c>
      <c r="O130" s="68"/>
      <c r="P130" s="182">
        <f>O130*H130</f>
        <v>0</v>
      </c>
      <c r="Q130" s="182">
        <v>1.0999999999999999E-2</v>
      </c>
      <c r="R130" s="182">
        <f>Q130*H130</f>
        <v>4.3999999999999997E-2</v>
      </c>
      <c r="S130" s="182">
        <v>0</v>
      </c>
      <c r="T130" s="18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4" t="s">
        <v>213</v>
      </c>
      <c r="AT130" s="184" t="s">
        <v>163</v>
      </c>
      <c r="AU130" s="184" t="s">
        <v>86</v>
      </c>
      <c r="AY130" s="14" t="s">
        <v>168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4" t="s">
        <v>84</v>
      </c>
      <c r="BK130" s="185">
        <f>ROUND(I130*H130,2)</f>
        <v>0</v>
      </c>
      <c r="BL130" s="14" t="s">
        <v>213</v>
      </c>
      <c r="BM130" s="184" t="s">
        <v>2926</v>
      </c>
    </row>
    <row r="131" spans="1:65" s="12" customFormat="1" ht="22.9" customHeight="1">
      <c r="B131" s="195"/>
      <c r="C131" s="196"/>
      <c r="D131" s="197" t="s">
        <v>76</v>
      </c>
      <c r="E131" s="209" t="s">
        <v>1331</v>
      </c>
      <c r="F131" s="209" t="s">
        <v>1332</v>
      </c>
      <c r="G131" s="196"/>
      <c r="H131" s="196"/>
      <c r="I131" s="199"/>
      <c r="J131" s="210">
        <f>BK131</f>
        <v>0</v>
      </c>
      <c r="K131" s="196"/>
      <c r="L131" s="201"/>
      <c r="M131" s="202"/>
      <c r="N131" s="203"/>
      <c r="O131" s="203"/>
      <c r="P131" s="204">
        <f>SUM(P132:P136)</f>
        <v>0</v>
      </c>
      <c r="Q131" s="203"/>
      <c r="R131" s="204">
        <f>SUM(R132:R136)</f>
        <v>4.2680000000000001E-3</v>
      </c>
      <c r="S131" s="203"/>
      <c r="T131" s="205">
        <f>SUM(T132:T136)</f>
        <v>0</v>
      </c>
      <c r="AR131" s="206" t="s">
        <v>94</v>
      </c>
      <c r="AT131" s="207" t="s">
        <v>76</v>
      </c>
      <c r="AU131" s="207" t="s">
        <v>84</v>
      </c>
      <c r="AY131" s="206" t="s">
        <v>168</v>
      </c>
      <c r="BK131" s="208">
        <f>SUM(BK132:BK136)</f>
        <v>0</v>
      </c>
    </row>
    <row r="132" spans="1:65" s="2" customFormat="1" ht="24.2" customHeight="1">
      <c r="A132" s="31"/>
      <c r="B132" s="32"/>
      <c r="C132" s="186" t="s">
        <v>84</v>
      </c>
      <c r="D132" s="186" t="s">
        <v>597</v>
      </c>
      <c r="E132" s="187" t="s">
        <v>1288</v>
      </c>
      <c r="F132" s="188" t="s">
        <v>1289</v>
      </c>
      <c r="G132" s="189" t="s">
        <v>1290</v>
      </c>
      <c r="H132" s="190">
        <v>0.11</v>
      </c>
      <c r="I132" s="191"/>
      <c r="J132" s="192">
        <f>ROUND(I132*H132,2)</f>
        <v>0</v>
      </c>
      <c r="K132" s="188" t="s">
        <v>1</v>
      </c>
      <c r="L132" s="36"/>
      <c r="M132" s="193" t="s">
        <v>1</v>
      </c>
      <c r="N132" s="194" t="s">
        <v>42</v>
      </c>
      <c r="O132" s="68"/>
      <c r="P132" s="182">
        <f>O132*H132</f>
        <v>0</v>
      </c>
      <c r="Q132" s="182">
        <v>8.8000000000000005E-3</v>
      </c>
      <c r="R132" s="182">
        <f>Q132*H132</f>
        <v>9.6800000000000011E-4</v>
      </c>
      <c r="S132" s="182">
        <v>0</v>
      </c>
      <c r="T132" s="18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4" t="s">
        <v>417</v>
      </c>
      <c r="AT132" s="184" t="s">
        <v>597</v>
      </c>
      <c r="AU132" s="184" t="s">
        <v>86</v>
      </c>
      <c r="AY132" s="14" t="s">
        <v>168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4" t="s">
        <v>84</v>
      </c>
      <c r="BK132" s="185">
        <f>ROUND(I132*H132,2)</f>
        <v>0</v>
      </c>
      <c r="BL132" s="14" t="s">
        <v>417</v>
      </c>
      <c r="BM132" s="184" t="s">
        <v>2927</v>
      </c>
    </row>
    <row r="133" spans="1:65" s="2" customFormat="1" ht="24.2" customHeight="1">
      <c r="A133" s="31"/>
      <c r="B133" s="32"/>
      <c r="C133" s="186" t="s">
        <v>86</v>
      </c>
      <c r="D133" s="186" t="s">
        <v>597</v>
      </c>
      <c r="E133" s="187" t="s">
        <v>2928</v>
      </c>
      <c r="F133" s="188" t="s">
        <v>2929</v>
      </c>
      <c r="G133" s="189" t="s">
        <v>212</v>
      </c>
      <c r="H133" s="190">
        <v>110</v>
      </c>
      <c r="I133" s="191"/>
      <c r="J133" s="192">
        <f>ROUND(I133*H133,2)</f>
        <v>0</v>
      </c>
      <c r="K133" s="188" t="s">
        <v>1</v>
      </c>
      <c r="L133" s="36"/>
      <c r="M133" s="193" t="s">
        <v>1</v>
      </c>
      <c r="N133" s="194" t="s">
        <v>42</v>
      </c>
      <c r="O133" s="6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4" t="s">
        <v>417</v>
      </c>
      <c r="AT133" s="184" t="s">
        <v>597</v>
      </c>
      <c r="AU133" s="184" t="s">
        <v>86</v>
      </c>
      <c r="AY133" s="14" t="s">
        <v>168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4" t="s">
        <v>84</v>
      </c>
      <c r="BK133" s="185">
        <f>ROUND(I133*H133,2)</f>
        <v>0</v>
      </c>
      <c r="BL133" s="14" t="s">
        <v>417</v>
      </c>
      <c r="BM133" s="184" t="s">
        <v>2930</v>
      </c>
    </row>
    <row r="134" spans="1:65" s="2" customFormat="1" ht="24.2" customHeight="1">
      <c r="A134" s="31"/>
      <c r="B134" s="32"/>
      <c r="C134" s="186" t="s">
        <v>181</v>
      </c>
      <c r="D134" s="186" t="s">
        <v>597</v>
      </c>
      <c r="E134" s="187" t="s">
        <v>2931</v>
      </c>
      <c r="F134" s="188" t="s">
        <v>2932</v>
      </c>
      <c r="G134" s="189" t="s">
        <v>212</v>
      </c>
      <c r="H134" s="190">
        <v>110</v>
      </c>
      <c r="I134" s="191"/>
      <c r="J134" s="192">
        <f>ROUND(I134*H134,2)</f>
        <v>0</v>
      </c>
      <c r="K134" s="188" t="s">
        <v>1</v>
      </c>
      <c r="L134" s="36"/>
      <c r="M134" s="193" t="s">
        <v>1</v>
      </c>
      <c r="N134" s="194" t="s">
        <v>42</v>
      </c>
      <c r="O134" s="68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4" t="s">
        <v>417</v>
      </c>
      <c r="AT134" s="184" t="s">
        <v>597</v>
      </c>
      <c r="AU134" s="184" t="s">
        <v>86</v>
      </c>
      <c r="AY134" s="14" t="s">
        <v>168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4" t="s">
        <v>84</v>
      </c>
      <c r="BK134" s="185">
        <f>ROUND(I134*H134,2)</f>
        <v>0</v>
      </c>
      <c r="BL134" s="14" t="s">
        <v>417</v>
      </c>
      <c r="BM134" s="184" t="s">
        <v>2933</v>
      </c>
    </row>
    <row r="135" spans="1:65" s="2" customFormat="1" ht="14.45" customHeight="1">
      <c r="A135" s="31"/>
      <c r="B135" s="32"/>
      <c r="C135" s="186" t="s">
        <v>94</v>
      </c>
      <c r="D135" s="186" t="s">
        <v>597</v>
      </c>
      <c r="E135" s="187" t="s">
        <v>2934</v>
      </c>
      <c r="F135" s="188" t="s">
        <v>2935</v>
      </c>
      <c r="G135" s="189" t="s">
        <v>1328</v>
      </c>
      <c r="H135" s="190">
        <v>110</v>
      </c>
      <c r="I135" s="191"/>
      <c r="J135" s="192">
        <f>ROUND(I135*H135,2)</f>
        <v>0</v>
      </c>
      <c r="K135" s="188" t="s">
        <v>1</v>
      </c>
      <c r="L135" s="36"/>
      <c r="M135" s="193" t="s">
        <v>1</v>
      </c>
      <c r="N135" s="194" t="s">
        <v>42</v>
      </c>
      <c r="O135" s="68"/>
      <c r="P135" s="182">
        <f>O135*H135</f>
        <v>0</v>
      </c>
      <c r="Q135" s="182">
        <v>3.0000000000000001E-5</v>
      </c>
      <c r="R135" s="182">
        <f>Q135*H135</f>
        <v>3.3E-3</v>
      </c>
      <c r="S135" s="182">
        <v>0</v>
      </c>
      <c r="T135" s="18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4" t="s">
        <v>417</v>
      </c>
      <c r="AT135" s="184" t="s">
        <v>597</v>
      </c>
      <c r="AU135" s="184" t="s">
        <v>86</v>
      </c>
      <c r="AY135" s="14" t="s">
        <v>168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4" t="s">
        <v>84</v>
      </c>
      <c r="BK135" s="185">
        <f>ROUND(I135*H135,2)</f>
        <v>0</v>
      </c>
      <c r="BL135" s="14" t="s">
        <v>417</v>
      </c>
      <c r="BM135" s="184" t="s">
        <v>2936</v>
      </c>
    </row>
    <row r="136" spans="1:65" s="2" customFormat="1" ht="14.45" customHeight="1">
      <c r="A136" s="31"/>
      <c r="B136" s="32"/>
      <c r="C136" s="186" t="s">
        <v>176</v>
      </c>
      <c r="D136" s="186" t="s">
        <v>597</v>
      </c>
      <c r="E136" s="187" t="s">
        <v>1326</v>
      </c>
      <c r="F136" s="188" t="s">
        <v>1327</v>
      </c>
      <c r="G136" s="189" t="s">
        <v>1328</v>
      </c>
      <c r="H136" s="190">
        <v>110</v>
      </c>
      <c r="I136" s="191"/>
      <c r="J136" s="192">
        <f>ROUND(I136*H136,2)</f>
        <v>0</v>
      </c>
      <c r="K136" s="188" t="s">
        <v>1</v>
      </c>
      <c r="L136" s="36"/>
      <c r="M136" s="193" t="s">
        <v>1</v>
      </c>
      <c r="N136" s="194" t="s">
        <v>42</v>
      </c>
      <c r="O136" s="6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4" t="s">
        <v>417</v>
      </c>
      <c r="AT136" s="184" t="s">
        <v>597</v>
      </c>
      <c r="AU136" s="184" t="s">
        <v>86</v>
      </c>
      <c r="AY136" s="14" t="s">
        <v>168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4" t="s">
        <v>84</v>
      </c>
      <c r="BK136" s="185">
        <f>ROUND(I136*H136,2)</f>
        <v>0</v>
      </c>
      <c r="BL136" s="14" t="s">
        <v>417</v>
      </c>
      <c r="BM136" s="184" t="s">
        <v>2937</v>
      </c>
    </row>
    <row r="137" spans="1:65" s="12" customFormat="1" ht="25.9" customHeight="1">
      <c r="B137" s="195"/>
      <c r="C137" s="196"/>
      <c r="D137" s="197" t="s">
        <v>76</v>
      </c>
      <c r="E137" s="198" t="s">
        <v>2938</v>
      </c>
      <c r="F137" s="198" t="s">
        <v>2939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</f>
        <v>0</v>
      </c>
      <c r="Q137" s="203"/>
      <c r="R137" s="204">
        <f>R138</f>
        <v>0</v>
      </c>
      <c r="S137" s="203"/>
      <c r="T137" s="205">
        <f>T138</f>
        <v>0</v>
      </c>
      <c r="AR137" s="206" t="s">
        <v>181</v>
      </c>
      <c r="AT137" s="207" t="s">
        <v>76</v>
      </c>
      <c r="AU137" s="207" t="s">
        <v>77</v>
      </c>
      <c r="AY137" s="206" t="s">
        <v>168</v>
      </c>
      <c r="BK137" s="208">
        <f>BK138</f>
        <v>0</v>
      </c>
    </row>
    <row r="138" spans="1:65" s="12" customFormat="1" ht="22.9" customHeight="1">
      <c r="B138" s="195"/>
      <c r="C138" s="196"/>
      <c r="D138" s="197" t="s">
        <v>76</v>
      </c>
      <c r="E138" s="209" t="s">
        <v>2940</v>
      </c>
      <c r="F138" s="209" t="s">
        <v>2941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P139</f>
        <v>0</v>
      </c>
      <c r="Q138" s="203"/>
      <c r="R138" s="204">
        <f>R139</f>
        <v>0</v>
      </c>
      <c r="S138" s="203"/>
      <c r="T138" s="205">
        <f>T139</f>
        <v>0</v>
      </c>
      <c r="AR138" s="206" t="s">
        <v>181</v>
      </c>
      <c r="AT138" s="207" t="s">
        <v>76</v>
      </c>
      <c r="AU138" s="207" t="s">
        <v>84</v>
      </c>
      <c r="AY138" s="206" t="s">
        <v>168</v>
      </c>
      <c r="BK138" s="208">
        <f>BK139</f>
        <v>0</v>
      </c>
    </row>
    <row r="139" spans="1:65" s="2" customFormat="1" ht="14.45" customHeight="1">
      <c r="A139" s="31"/>
      <c r="B139" s="32"/>
      <c r="C139" s="186" t="s">
        <v>197</v>
      </c>
      <c r="D139" s="186" t="s">
        <v>597</v>
      </c>
      <c r="E139" s="187" t="s">
        <v>2942</v>
      </c>
      <c r="F139" s="188" t="s">
        <v>2943</v>
      </c>
      <c r="G139" s="189" t="s">
        <v>1132</v>
      </c>
      <c r="H139" s="190">
        <v>1</v>
      </c>
      <c r="I139" s="191"/>
      <c r="J139" s="192">
        <f>ROUND(I139*H139,2)</f>
        <v>0</v>
      </c>
      <c r="K139" s="188" t="s">
        <v>1</v>
      </c>
      <c r="L139" s="36"/>
      <c r="M139" s="211" t="s">
        <v>1</v>
      </c>
      <c r="N139" s="212" t="s">
        <v>42</v>
      </c>
      <c r="O139" s="21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4" t="s">
        <v>84</v>
      </c>
      <c r="AT139" s="184" t="s">
        <v>597</v>
      </c>
      <c r="AU139" s="184" t="s">
        <v>86</v>
      </c>
      <c r="AY139" s="14" t="s">
        <v>168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4" t="s">
        <v>84</v>
      </c>
      <c r="BK139" s="185">
        <f>ROUND(I139*H139,2)</f>
        <v>0</v>
      </c>
      <c r="BL139" s="14" t="s">
        <v>84</v>
      </c>
      <c r="BM139" s="184" t="s">
        <v>2944</v>
      </c>
    </row>
    <row r="140" spans="1:65" s="2" customFormat="1" ht="6.95" customHeight="1">
      <c r="A140" s="31"/>
      <c r="B140" s="51"/>
      <c r="C140" s="52"/>
      <c r="D140" s="52"/>
      <c r="E140" s="52"/>
      <c r="F140" s="52"/>
      <c r="G140" s="52"/>
      <c r="H140" s="52"/>
      <c r="I140" s="52"/>
      <c r="J140" s="52"/>
      <c r="K140" s="52"/>
      <c r="L140" s="36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sheetProtection algorithmName="SHA-512" hashValue="GDN1sIIYeEgyxcoVjEcMbdr9FyAoyNJP/OqXoHmxX/UJ8iStHHoV0aC6woutM3/WEUl51LJWqkoaMxk/sEmplA==" saltValue="WIrrkzWuM5W7Ko3i/CW+mS6gCrd6DZ0SjNG2dw5NPJNJR5xfnVKgS5rQwT2X3ZumrUfiWBylNmqOrLXNK/uMoQ==" spinCount="100000" sheet="1" objects="1" scenarios="1" formatColumns="0" formatRows="0" autoFilter="0"/>
  <autoFilter ref="C124:K13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118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5" customHeight="1">
      <c r="B4" s="17"/>
      <c r="D4" s="114" t="s">
        <v>134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8" t="str">
        <f>'Rekapitulace stavby'!K6</f>
        <v>Oprava zabezpečovacího zařízení v žst Nymburk město</v>
      </c>
      <c r="F7" s="269"/>
      <c r="G7" s="269"/>
      <c r="H7" s="269"/>
      <c r="L7" s="17"/>
    </row>
    <row r="8" spans="1:46" s="2" customFormat="1" ht="12" customHeight="1">
      <c r="A8" s="31"/>
      <c r="B8" s="36"/>
      <c r="C8" s="31"/>
      <c r="D8" s="116" t="s">
        <v>135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2" t="s">
        <v>2945</v>
      </c>
      <c r="F9" s="271"/>
      <c r="G9" s="271"/>
      <c r="H9" s="27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6" t="s">
        <v>18</v>
      </c>
      <c r="E11" s="31"/>
      <c r="F11" s="106" t="s">
        <v>1</v>
      </c>
      <c r="G11" s="31"/>
      <c r="H11" s="31"/>
      <c r="I11" s="116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6" t="s">
        <v>20</v>
      </c>
      <c r="E12" s="31"/>
      <c r="F12" s="106" t="s">
        <v>1409</v>
      </c>
      <c r="G12" s="31"/>
      <c r="H12" s="31"/>
      <c r="I12" s="116" t="s">
        <v>22</v>
      </c>
      <c r="J12" s="118" t="str">
        <f>'Rekapitulace stavby'!AN8</f>
        <v>5. 2. 2021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24</v>
      </c>
      <c r="E14" s="31"/>
      <c r="F14" s="31"/>
      <c r="G14" s="31"/>
      <c r="H14" s="31"/>
      <c r="I14" s="116" t="s">
        <v>25</v>
      </c>
      <c r="J14" s="106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27</v>
      </c>
      <c r="F15" s="31"/>
      <c r="G15" s="31"/>
      <c r="H15" s="31"/>
      <c r="I15" s="116" t="s">
        <v>28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6" t="s">
        <v>29</v>
      </c>
      <c r="E17" s="31"/>
      <c r="F17" s="31"/>
      <c r="G17" s="31"/>
      <c r="H17" s="31"/>
      <c r="I17" s="116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6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6" t="s">
        <v>31</v>
      </c>
      <c r="E20" s="31"/>
      <c r="F20" s="31"/>
      <c r="G20" s="31"/>
      <c r="H20" s="31"/>
      <c r="I20" s="116" t="s">
        <v>25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32</v>
      </c>
      <c r="F21" s="31"/>
      <c r="G21" s="31"/>
      <c r="H21" s="31"/>
      <c r="I21" s="116" t="s">
        <v>28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6" t="s">
        <v>34</v>
      </c>
      <c r="E23" s="31"/>
      <c r="F23" s="31"/>
      <c r="G23" s="31"/>
      <c r="H23" s="31"/>
      <c r="I23" s="116" t="s">
        <v>25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35</v>
      </c>
      <c r="F24" s="31"/>
      <c r="G24" s="31"/>
      <c r="H24" s="31"/>
      <c r="I24" s="116" t="s">
        <v>28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6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9"/>
      <c r="B27" s="120"/>
      <c r="C27" s="119"/>
      <c r="D27" s="119"/>
      <c r="E27" s="267" t="s">
        <v>1</v>
      </c>
      <c r="F27" s="267"/>
      <c r="G27" s="267"/>
      <c r="H27" s="26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2"/>
      <c r="E29" s="122"/>
      <c r="F29" s="122"/>
      <c r="G29" s="122"/>
      <c r="H29" s="122"/>
      <c r="I29" s="122"/>
      <c r="J29" s="122"/>
      <c r="K29" s="122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3" t="s">
        <v>37</v>
      </c>
      <c r="E30" s="31"/>
      <c r="F30" s="31"/>
      <c r="G30" s="31"/>
      <c r="H30" s="31"/>
      <c r="I30" s="31"/>
      <c r="J30" s="124">
        <f>ROUND(J140,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2"/>
      <c r="E31" s="122"/>
      <c r="F31" s="122"/>
      <c r="G31" s="122"/>
      <c r="H31" s="122"/>
      <c r="I31" s="122"/>
      <c r="J31" s="122"/>
      <c r="K31" s="122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5" t="s">
        <v>39</v>
      </c>
      <c r="G32" s="31"/>
      <c r="H32" s="31"/>
      <c r="I32" s="125" t="s">
        <v>38</v>
      </c>
      <c r="J32" s="125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7" t="s">
        <v>41</v>
      </c>
      <c r="E33" s="116" t="s">
        <v>42</v>
      </c>
      <c r="F33" s="126">
        <f>ROUND((SUM(BE140:BE264)),  2)</f>
        <v>0</v>
      </c>
      <c r="G33" s="31"/>
      <c r="H33" s="31"/>
      <c r="I33" s="127">
        <v>0.21</v>
      </c>
      <c r="J33" s="126">
        <f>ROUND(((SUM(BE140:BE264))*I33),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6" t="s">
        <v>43</v>
      </c>
      <c r="F34" s="126">
        <f>ROUND((SUM(BF140:BF264)),  2)</f>
        <v>0</v>
      </c>
      <c r="G34" s="31"/>
      <c r="H34" s="31"/>
      <c r="I34" s="127">
        <v>0.15</v>
      </c>
      <c r="J34" s="126">
        <f>ROUND(((SUM(BF140:BF264))*I34),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6" t="s">
        <v>44</v>
      </c>
      <c r="F35" s="126">
        <f>ROUND((SUM(BG140:BG264)),  2)</f>
        <v>0</v>
      </c>
      <c r="G35" s="31"/>
      <c r="H35" s="31"/>
      <c r="I35" s="127">
        <v>0.21</v>
      </c>
      <c r="J35" s="12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6" t="s">
        <v>45</v>
      </c>
      <c r="F36" s="126">
        <f>ROUND((SUM(BH140:BH264)),  2)</f>
        <v>0</v>
      </c>
      <c r="G36" s="31"/>
      <c r="H36" s="31"/>
      <c r="I36" s="127">
        <v>0.15</v>
      </c>
      <c r="J36" s="12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46</v>
      </c>
      <c r="F37" s="126">
        <f>ROUND((SUM(BI140:BI264)),  2)</f>
        <v>0</v>
      </c>
      <c r="G37" s="31"/>
      <c r="H37" s="31"/>
      <c r="I37" s="127">
        <v>0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8"/>
      <c r="D39" s="129" t="s">
        <v>47</v>
      </c>
      <c r="E39" s="130"/>
      <c r="F39" s="130"/>
      <c r="G39" s="131" t="s">
        <v>48</v>
      </c>
      <c r="H39" s="132" t="s">
        <v>49</v>
      </c>
      <c r="I39" s="130"/>
      <c r="J39" s="133">
        <f>SUM(J30:J37)</f>
        <v>0</v>
      </c>
      <c r="K39" s="13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142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3" t="str">
        <f>E7</f>
        <v>Oprava zabezpečovacího zařízení v žst Nymburk město</v>
      </c>
      <c r="F85" s="264"/>
      <c r="G85" s="264"/>
      <c r="H85" s="26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135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SO 71-55.1 - žst.Nymburk město, stavební úpravy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SSZT Praha východ</v>
      </c>
      <c r="G89" s="33"/>
      <c r="H89" s="33"/>
      <c r="I89" s="26" t="s">
        <v>22</v>
      </c>
      <c r="J89" s="63" t="str">
        <f>IF(J12="","",J12)</f>
        <v>5. 2. 2021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24</v>
      </c>
      <c r="D91" s="33"/>
      <c r="E91" s="33"/>
      <c r="F91" s="24" t="str">
        <f>E15</f>
        <v xml:space="preserve"> Správa železnic, státní organizace</v>
      </c>
      <c r="G91" s="33"/>
      <c r="H91" s="33"/>
      <c r="I91" s="26" t="s">
        <v>31</v>
      </c>
      <c r="J91" s="29" t="str">
        <f>E21</f>
        <v xml:space="preserve"> 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6" t="s">
        <v>143</v>
      </c>
      <c r="D94" s="147"/>
      <c r="E94" s="147"/>
      <c r="F94" s="147"/>
      <c r="G94" s="147"/>
      <c r="H94" s="147"/>
      <c r="I94" s="147"/>
      <c r="J94" s="148" t="s">
        <v>144</v>
      </c>
      <c r="K94" s="14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9" t="s">
        <v>145</v>
      </c>
      <c r="D96" s="33"/>
      <c r="E96" s="33"/>
      <c r="F96" s="33"/>
      <c r="G96" s="33"/>
      <c r="H96" s="33"/>
      <c r="I96" s="33"/>
      <c r="J96" s="81">
        <f>J140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146</v>
      </c>
    </row>
    <row r="97" spans="2:12" s="9" customFormat="1" ht="24.95" customHeight="1">
      <c r="B97" s="150"/>
      <c r="C97" s="151"/>
      <c r="D97" s="152" t="s">
        <v>147</v>
      </c>
      <c r="E97" s="153"/>
      <c r="F97" s="153"/>
      <c r="G97" s="153"/>
      <c r="H97" s="153"/>
      <c r="I97" s="153"/>
      <c r="J97" s="154">
        <f>J141</f>
        <v>0</v>
      </c>
      <c r="K97" s="151"/>
      <c r="L97" s="155"/>
    </row>
    <row r="98" spans="2:12" s="10" customFormat="1" ht="19.899999999999999" customHeight="1">
      <c r="B98" s="156"/>
      <c r="C98" s="100"/>
      <c r="D98" s="157" t="s">
        <v>2946</v>
      </c>
      <c r="E98" s="158"/>
      <c r="F98" s="158"/>
      <c r="G98" s="158"/>
      <c r="H98" s="158"/>
      <c r="I98" s="158"/>
      <c r="J98" s="159">
        <f>J142</f>
        <v>0</v>
      </c>
      <c r="K98" s="100"/>
      <c r="L98" s="160"/>
    </row>
    <row r="99" spans="2:12" s="10" customFormat="1" ht="19.899999999999999" customHeight="1">
      <c r="B99" s="156"/>
      <c r="C99" s="100"/>
      <c r="D99" s="157" t="s">
        <v>2947</v>
      </c>
      <c r="E99" s="158"/>
      <c r="F99" s="158"/>
      <c r="G99" s="158"/>
      <c r="H99" s="158"/>
      <c r="I99" s="158"/>
      <c r="J99" s="159">
        <f>J150</f>
        <v>0</v>
      </c>
      <c r="K99" s="100"/>
      <c r="L99" s="160"/>
    </row>
    <row r="100" spans="2:12" s="10" customFormat="1" ht="19.899999999999999" customHeight="1">
      <c r="B100" s="156"/>
      <c r="C100" s="100"/>
      <c r="D100" s="157" t="s">
        <v>2948</v>
      </c>
      <c r="E100" s="158"/>
      <c r="F100" s="158"/>
      <c r="G100" s="158"/>
      <c r="H100" s="158"/>
      <c r="I100" s="158"/>
      <c r="J100" s="159">
        <f>J157</f>
        <v>0</v>
      </c>
      <c r="K100" s="100"/>
      <c r="L100" s="160"/>
    </row>
    <row r="101" spans="2:12" s="10" customFormat="1" ht="19.899999999999999" customHeight="1">
      <c r="B101" s="156"/>
      <c r="C101" s="100"/>
      <c r="D101" s="157" t="s">
        <v>2949</v>
      </c>
      <c r="E101" s="158"/>
      <c r="F101" s="158"/>
      <c r="G101" s="158"/>
      <c r="H101" s="158"/>
      <c r="I101" s="158"/>
      <c r="J101" s="159">
        <f>J165</f>
        <v>0</v>
      </c>
      <c r="K101" s="100"/>
      <c r="L101" s="160"/>
    </row>
    <row r="102" spans="2:12" s="10" customFormat="1" ht="19.899999999999999" customHeight="1">
      <c r="B102" s="156"/>
      <c r="C102" s="100"/>
      <c r="D102" s="157" t="s">
        <v>2950</v>
      </c>
      <c r="E102" s="158"/>
      <c r="F102" s="158"/>
      <c r="G102" s="158"/>
      <c r="H102" s="158"/>
      <c r="I102" s="158"/>
      <c r="J102" s="159">
        <f>J169</f>
        <v>0</v>
      </c>
      <c r="K102" s="100"/>
      <c r="L102" s="160"/>
    </row>
    <row r="103" spans="2:12" s="10" customFormat="1" ht="14.85" customHeight="1">
      <c r="B103" s="156"/>
      <c r="C103" s="100"/>
      <c r="D103" s="157" t="s">
        <v>2951</v>
      </c>
      <c r="E103" s="158"/>
      <c r="F103" s="158"/>
      <c r="G103" s="158"/>
      <c r="H103" s="158"/>
      <c r="I103" s="158"/>
      <c r="J103" s="159">
        <f>J170</f>
        <v>0</v>
      </c>
      <c r="K103" s="100"/>
      <c r="L103" s="160"/>
    </row>
    <row r="104" spans="2:12" s="10" customFormat="1" ht="14.85" customHeight="1">
      <c r="B104" s="156"/>
      <c r="C104" s="100"/>
      <c r="D104" s="157" t="s">
        <v>2952</v>
      </c>
      <c r="E104" s="158"/>
      <c r="F104" s="158"/>
      <c r="G104" s="158"/>
      <c r="H104" s="158"/>
      <c r="I104" s="158"/>
      <c r="J104" s="159">
        <f>J175</f>
        <v>0</v>
      </c>
      <c r="K104" s="100"/>
      <c r="L104" s="160"/>
    </row>
    <row r="105" spans="2:12" s="10" customFormat="1" ht="14.85" customHeight="1">
      <c r="B105" s="156"/>
      <c r="C105" s="100"/>
      <c r="D105" s="157" t="s">
        <v>2953</v>
      </c>
      <c r="E105" s="158"/>
      <c r="F105" s="158"/>
      <c r="G105" s="158"/>
      <c r="H105" s="158"/>
      <c r="I105" s="158"/>
      <c r="J105" s="159">
        <f>J181</f>
        <v>0</v>
      </c>
      <c r="K105" s="100"/>
      <c r="L105" s="160"/>
    </row>
    <row r="106" spans="2:12" s="10" customFormat="1" ht="19.899999999999999" customHeight="1">
      <c r="B106" s="156"/>
      <c r="C106" s="100"/>
      <c r="D106" s="157" t="s">
        <v>2954</v>
      </c>
      <c r="E106" s="158"/>
      <c r="F106" s="158"/>
      <c r="G106" s="158"/>
      <c r="H106" s="158"/>
      <c r="I106" s="158"/>
      <c r="J106" s="159">
        <f>J184</f>
        <v>0</v>
      </c>
      <c r="K106" s="100"/>
      <c r="L106" s="160"/>
    </row>
    <row r="107" spans="2:12" s="10" customFormat="1" ht="19.899999999999999" customHeight="1">
      <c r="B107" s="156"/>
      <c r="C107" s="100"/>
      <c r="D107" s="157" t="s">
        <v>2955</v>
      </c>
      <c r="E107" s="158"/>
      <c r="F107" s="158"/>
      <c r="G107" s="158"/>
      <c r="H107" s="158"/>
      <c r="I107" s="158"/>
      <c r="J107" s="159">
        <f>J188</f>
        <v>0</v>
      </c>
      <c r="K107" s="100"/>
      <c r="L107" s="160"/>
    </row>
    <row r="108" spans="2:12" s="10" customFormat="1" ht="19.899999999999999" customHeight="1">
      <c r="B108" s="156"/>
      <c r="C108" s="100"/>
      <c r="D108" s="157" t="s">
        <v>2956</v>
      </c>
      <c r="E108" s="158"/>
      <c r="F108" s="158"/>
      <c r="G108" s="158"/>
      <c r="H108" s="158"/>
      <c r="I108" s="158"/>
      <c r="J108" s="159">
        <f>J190</f>
        <v>0</v>
      </c>
      <c r="K108" s="100"/>
      <c r="L108" s="160"/>
    </row>
    <row r="109" spans="2:12" s="10" customFormat="1" ht="19.899999999999999" customHeight="1">
      <c r="B109" s="156"/>
      <c r="C109" s="100"/>
      <c r="D109" s="157" t="s">
        <v>2957</v>
      </c>
      <c r="E109" s="158"/>
      <c r="F109" s="158"/>
      <c r="G109" s="158"/>
      <c r="H109" s="158"/>
      <c r="I109" s="158"/>
      <c r="J109" s="159">
        <f>J204</f>
        <v>0</v>
      </c>
      <c r="K109" s="100"/>
      <c r="L109" s="160"/>
    </row>
    <row r="110" spans="2:12" s="10" customFormat="1" ht="19.899999999999999" customHeight="1">
      <c r="B110" s="156"/>
      <c r="C110" s="100"/>
      <c r="D110" s="157" t="s">
        <v>2958</v>
      </c>
      <c r="E110" s="158"/>
      <c r="F110" s="158"/>
      <c r="G110" s="158"/>
      <c r="H110" s="158"/>
      <c r="I110" s="158"/>
      <c r="J110" s="159">
        <f>J209</f>
        <v>0</v>
      </c>
      <c r="K110" s="100"/>
      <c r="L110" s="160"/>
    </row>
    <row r="111" spans="2:12" s="9" customFormat="1" ht="24.95" customHeight="1">
      <c r="B111" s="150"/>
      <c r="C111" s="151"/>
      <c r="D111" s="152" t="s">
        <v>2959</v>
      </c>
      <c r="E111" s="153"/>
      <c r="F111" s="153"/>
      <c r="G111" s="153"/>
      <c r="H111" s="153"/>
      <c r="I111" s="153"/>
      <c r="J111" s="154">
        <f>J211</f>
        <v>0</v>
      </c>
      <c r="K111" s="151"/>
      <c r="L111" s="155"/>
    </row>
    <row r="112" spans="2:12" s="10" customFormat="1" ht="19.899999999999999" customHeight="1">
      <c r="B112" s="156"/>
      <c r="C112" s="100"/>
      <c r="D112" s="157" t="s">
        <v>2960</v>
      </c>
      <c r="E112" s="158"/>
      <c r="F112" s="158"/>
      <c r="G112" s="158"/>
      <c r="H112" s="158"/>
      <c r="I112" s="158"/>
      <c r="J112" s="159">
        <f>J212</f>
        <v>0</v>
      </c>
      <c r="K112" s="100"/>
      <c r="L112" s="160"/>
    </row>
    <row r="113" spans="1:31" s="10" customFormat="1" ht="19.899999999999999" customHeight="1">
      <c r="B113" s="156"/>
      <c r="C113" s="100"/>
      <c r="D113" s="157" t="s">
        <v>2961</v>
      </c>
      <c r="E113" s="158"/>
      <c r="F113" s="158"/>
      <c r="G113" s="158"/>
      <c r="H113" s="158"/>
      <c r="I113" s="158"/>
      <c r="J113" s="159">
        <f>J220</f>
        <v>0</v>
      </c>
      <c r="K113" s="100"/>
      <c r="L113" s="160"/>
    </row>
    <row r="114" spans="1:31" s="10" customFormat="1" ht="19.899999999999999" customHeight="1">
      <c r="B114" s="156"/>
      <c r="C114" s="100"/>
      <c r="D114" s="157" t="s">
        <v>2962</v>
      </c>
      <c r="E114" s="158"/>
      <c r="F114" s="158"/>
      <c r="G114" s="158"/>
      <c r="H114" s="158"/>
      <c r="I114" s="158"/>
      <c r="J114" s="159">
        <f>J224</f>
        <v>0</v>
      </c>
      <c r="K114" s="100"/>
      <c r="L114" s="160"/>
    </row>
    <row r="115" spans="1:31" s="10" customFormat="1" ht="19.899999999999999" customHeight="1">
      <c r="B115" s="156"/>
      <c r="C115" s="100"/>
      <c r="D115" s="157" t="s">
        <v>2963</v>
      </c>
      <c r="E115" s="158"/>
      <c r="F115" s="158"/>
      <c r="G115" s="158"/>
      <c r="H115" s="158"/>
      <c r="I115" s="158"/>
      <c r="J115" s="159">
        <f>J234</f>
        <v>0</v>
      </c>
      <c r="K115" s="100"/>
      <c r="L115" s="160"/>
    </row>
    <row r="116" spans="1:31" s="10" customFormat="1" ht="19.899999999999999" customHeight="1">
      <c r="B116" s="156"/>
      <c r="C116" s="100"/>
      <c r="D116" s="157" t="s">
        <v>2964</v>
      </c>
      <c r="E116" s="158"/>
      <c r="F116" s="158"/>
      <c r="G116" s="158"/>
      <c r="H116" s="158"/>
      <c r="I116" s="158"/>
      <c r="J116" s="159">
        <f>J239</f>
        <v>0</v>
      </c>
      <c r="K116" s="100"/>
      <c r="L116" s="160"/>
    </row>
    <row r="117" spans="1:31" s="10" customFormat="1" ht="19.899999999999999" customHeight="1">
      <c r="B117" s="156"/>
      <c r="C117" s="100"/>
      <c r="D117" s="157" t="s">
        <v>2965</v>
      </c>
      <c r="E117" s="158"/>
      <c r="F117" s="158"/>
      <c r="G117" s="158"/>
      <c r="H117" s="158"/>
      <c r="I117" s="158"/>
      <c r="J117" s="159">
        <f>J248</f>
        <v>0</v>
      </c>
      <c r="K117" s="100"/>
      <c r="L117" s="160"/>
    </row>
    <row r="118" spans="1:31" s="10" customFormat="1" ht="19.899999999999999" customHeight="1">
      <c r="B118" s="156"/>
      <c r="C118" s="100"/>
      <c r="D118" s="157" t="s">
        <v>2966</v>
      </c>
      <c r="E118" s="158"/>
      <c r="F118" s="158"/>
      <c r="G118" s="158"/>
      <c r="H118" s="158"/>
      <c r="I118" s="158"/>
      <c r="J118" s="159">
        <f>J257</f>
        <v>0</v>
      </c>
      <c r="K118" s="100"/>
      <c r="L118" s="160"/>
    </row>
    <row r="119" spans="1:31" s="10" customFormat="1" ht="19.899999999999999" customHeight="1">
      <c r="B119" s="156"/>
      <c r="C119" s="100"/>
      <c r="D119" s="157" t="s">
        <v>2967</v>
      </c>
      <c r="E119" s="158"/>
      <c r="F119" s="158"/>
      <c r="G119" s="158"/>
      <c r="H119" s="158"/>
      <c r="I119" s="158"/>
      <c r="J119" s="159">
        <f>J260</f>
        <v>0</v>
      </c>
      <c r="K119" s="100"/>
      <c r="L119" s="160"/>
    </row>
    <row r="120" spans="1:31" s="10" customFormat="1" ht="19.899999999999999" customHeight="1">
      <c r="B120" s="156"/>
      <c r="C120" s="100"/>
      <c r="D120" s="157" t="s">
        <v>2968</v>
      </c>
      <c r="E120" s="158"/>
      <c r="F120" s="158"/>
      <c r="G120" s="158"/>
      <c r="H120" s="158"/>
      <c r="I120" s="158"/>
      <c r="J120" s="159">
        <f>J263</f>
        <v>0</v>
      </c>
      <c r="K120" s="100"/>
      <c r="L120" s="160"/>
    </row>
    <row r="121" spans="1:31" s="2" customFormat="1" ht="21.7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6" spans="1:31" s="2" customFormat="1" ht="6.95" customHeight="1">
      <c r="A126" s="31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4.95" customHeight="1">
      <c r="A127" s="31"/>
      <c r="B127" s="32"/>
      <c r="C127" s="20" t="s">
        <v>150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16</v>
      </c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3"/>
      <c r="D130" s="33"/>
      <c r="E130" s="263" t="str">
        <f>E7</f>
        <v>Oprava zabezpečovacího zařízení v žst Nymburk město</v>
      </c>
      <c r="F130" s="264"/>
      <c r="G130" s="264"/>
      <c r="H130" s="264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6" t="s">
        <v>135</v>
      </c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6.5" customHeight="1">
      <c r="A132" s="31"/>
      <c r="B132" s="32"/>
      <c r="C132" s="33"/>
      <c r="D132" s="33"/>
      <c r="E132" s="260" t="str">
        <f>E9</f>
        <v>SO 71-55.1 - žst.Nymburk město, stavební úpravy</v>
      </c>
      <c r="F132" s="266"/>
      <c r="G132" s="266"/>
      <c r="H132" s="266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2" customHeight="1">
      <c r="A134" s="31"/>
      <c r="B134" s="32"/>
      <c r="C134" s="26" t="s">
        <v>20</v>
      </c>
      <c r="D134" s="33"/>
      <c r="E134" s="33"/>
      <c r="F134" s="24" t="str">
        <f>F12</f>
        <v xml:space="preserve"> SSZT Praha východ</v>
      </c>
      <c r="G134" s="33"/>
      <c r="H134" s="33"/>
      <c r="I134" s="26" t="s">
        <v>22</v>
      </c>
      <c r="J134" s="63" t="str">
        <f>IF(J12="","",J12)</f>
        <v>5. 2. 2021</v>
      </c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6.95" customHeight="1">
      <c r="A135" s="31"/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25.7" customHeight="1">
      <c r="A136" s="31"/>
      <c r="B136" s="32"/>
      <c r="C136" s="26" t="s">
        <v>24</v>
      </c>
      <c r="D136" s="33"/>
      <c r="E136" s="33"/>
      <c r="F136" s="24" t="str">
        <f>E15</f>
        <v xml:space="preserve"> Správa železnic, státní organizace</v>
      </c>
      <c r="G136" s="33"/>
      <c r="H136" s="33"/>
      <c r="I136" s="26" t="s">
        <v>31</v>
      </c>
      <c r="J136" s="29" t="str">
        <f>E21</f>
        <v xml:space="preserve"> Signal Projekt s.r.o.</v>
      </c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5.2" customHeight="1">
      <c r="A137" s="31"/>
      <c r="B137" s="32"/>
      <c r="C137" s="26" t="s">
        <v>29</v>
      </c>
      <c r="D137" s="33"/>
      <c r="E137" s="33"/>
      <c r="F137" s="24" t="str">
        <f>IF(E18="","",E18)</f>
        <v>Vyplň údaj</v>
      </c>
      <c r="G137" s="33"/>
      <c r="H137" s="33"/>
      <c r="I137" s="26" t="s">
        <v>34</v>
      </c>
      <c r="J137" s="29" t="str">
        <f>E24</f>
        <v xml:space="preserve"> Ing. Šustr Ondřej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0.35" customHeight="1">
      <c r="A138" s="31"/>
      <c r="B138" s="32"/>
      <c r="C138" s="33"/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11" customFormat="1" ht="29.25" customHeight="1">
      <c r="A139" s="161"/>
      <c r="B139" s="162"/>
      <c r="C139" s="163" t="s">
        <v>151</v>
      </c>
      <c r="D139" s="164" t="s">
        <v>62</v>
      </c>
      <c r="E139" s="164" t="s">
        <v>58</v>
      </c>
      <c r="F139" s="164" t="s">
        <v>59</v>
      </c>
      <c r="G139" s="164" t="s">
        <v>152</v>
      </c>
      <c r="H139" s="164" t="s">
        <v>153</v>
      </c>
      <c r="I139" s="164" t="s">
        <v>154</v>
      </c>
      <c r="J139" s="164" t="s">
        <v>144</v>
      </c>
      <c r="K139" s="165" t="s">
        <v>155</v>
      </c>
      <c r="L139" s="166"/>
      <c r="M139" s="72" t="s">
        <v>1</v>
      </c>
      <c r="N139" s="73" t="s">
        <v>41</v>
      </c>
      <c r="O139" s="73" t="s">
        <v>156</v>
      </c>
      <c r="P139" s="73" t="s">
        <v>157</v>
      </c>
      <c r="Q139" s="73" t="s">
        <v>158</v>
      </c>
      <c r="R139" s="73" t="s">
        <v>159</v>
      </c>
      <c r="S139" s="73" t="s">
        <v>160</v>
      </c>
      <c r="T139" s="74" t="s">
        <v>161</v>
      </c>
      <c r="U139" s="161"/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61"/>
    </row>
    <row r="140" spans="1:65" s="2" customFormat="1" ht="22.9" customHeight="1">
      <c r="A140" s="31"/>
      <c r="B140" s="32"/>
      <c r="C140" s="79" t="s">
        <v>162</v>
      </c>
      <c r="D140" s="33"/>
      <c r="E140" s="33"/>
      <c r="F140" s="33"/>
      <c r="G140" s="33"/>
      <c r="H140" s="33"/>
      <c r="I140" s="33"/>
      <c r="J140" s="167">
        <f>BK140</f>
        <v>0</v>
      </c>
      <c r="K140" s="33"/>
      <c r="L140" s="36"/>
      <c r="M140" s="75"/>
      <c r="N140" s="168"/>
      <c r="O140" s="76"/>
      <c r="P140" s="169">
        <f>P141+P211</f>
        <v>0</v>
      </c>
      <c r="Q140" s="76"/>
      <c r="R140" s="169">
        <f>R141+R211</f>
        <v>36.597826519999998</v>
      </c>
      <c r="S140" s="76"/>
      <c r="T140" s="170">
        <f>T141+T211</f>
        <v>30.643725799999999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76</v>
      </c>
      <c r="AU140" s="14" t="s">
        <v>146</v>
      </c>
      <c r="BK140" s="171">
        <f>BK141+BK211</f>
        <v>0</v>
      </c>
    </row>
    <row r="141" spans="1:65" s="12" customFormat="1" ht="25.9" customHeight="1">
      <c r="B141" s="195"/>
      <c r="C141" s="196"/>
      <c r="D141" s="197" t="s">
        <v>76</v>
      </c>
      <c r="E141" s="198" t="s">
        <v>1180</v>
      </c>
      <c r="F141" s="198" t="s">
        <v>1181</v>
      </c>
      <c r="G141" s="196"/>
      <c r="H141" s="196"/>
      <c r="I141" s="199"/>
      <c r="J141" s="200">
        <f>BK141</f>
        <v>0</v>
      </c>
      <c r="K141" s="196"/>
      <c r="L141" s="201"/>
      <c r="M141" s="202"/>
      <c r="N141" s="203"/>
      <c r="O141" s="203"/>
      <c r="P141" s="204">
        <f>P142+P150+P157+P165+P169+P184+P188+P190+P204+P209</f>
        <v>0</v>
      </c>
      <c r="Q141" s="203"/>
      <c r="R141" s="204">
        <f>R142+R150+R157+R165+R169+R184+R188+R190+R204+R209</f>
        <v>34.367763669999995</v>
      </c>
      <c r="S141" s="203"/>
      <c r="T141" s="205">
        <f>T142+T150+T157+T165+T169+T184+T188+T190+T204+T209</f>
        <v>30.643725799999999</v>
      </c>
      <c r="AR141" s="206" t="s">
        <v>84</v>
      </c>
      <c r="AT141" s="207" t="s">
        <v>76</v>
      </c>
      <c r="AU141" s="207" t="s">
        <v>77</v>
      </c>
      <c r="AY141" s="206" t="s">
        <v>168</v>
      </c>
      <c r="BK141" s="208">
        <f>BK142+BK150+BK157+BK165+BK169+BK184+BK188+BK190+BK204+BK209</f>
        <v>0</v>
      </c>
    </row>
    <row r="142" spans="1:65" s="12" customFormat="1" ht="22.9" customHeight="1">
      <c r="B142" s="195"/>
      <c r="C142" s="196"/>
      <c r="D142" s="197" t="s">
        <v>76</v>
      </c>
      <c r="E142" s="209" t="s">
        <v>84</v>
      </c>
      <c r="F142" s="209" t="s">
        <v>97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SUM(P143:P149)</f>
        <v>0</v>
      </c>
      <c r="Q142" s="203"/>
      <c r="R142" s="204">
        <f>SUM(R143:R149)</f>
        <v>0</v>
      </c>
      <c r="S142" s="203"/>
      <c r="T142" s="205">
        <f>SUM(T143:T149)</f>
        <v>0</v>
      </c>
      <c r="AR142" s="206" t="s">
        <v>84</v>
      </c>
      <c r="AT142" s="207" t="s">
        <v>76</v>
      </c>
      <c r="AU142" s="207" t="s">
        <v>84</v>
      </c>
      <c r="AY142" s="206" t="s">
        <v>168</v>
      </c>
      <c r="BK142" s="208">
        <f>SUM(BK143:BK149)</f>
        <v>0</v>
      </c>
    </row>
    <row r="143" spans="1:65" s="2" customFormat="1" ht="24.2" customHeight="1">
      <c r="A143" s="31"/>
      <c r="B143" s="32"/>
      <c r="C143" s="186" t="s">
        <v>84</v>
      </c>
      <c r="D143" s="186" t="s">
        <v>597</v>
      </c>
      <c r="E143" s="187" t="s">
        <v>2969</v>
      </c>
      <c r="F143" s="188" t="s">
        <v>2970</v>
      </c>
      <c r="G143" s="189" t="s">
        <v>1294</v>
      </c>
      <c r="H143" s="190">
        <v>1.8240000000000001</v>
      </c>
      <c r="I143" s="191"/>
      <c r="J143" s="192">
        <f t="shared" ref="J143:J149" si="0">ROUND(I143*H143,2)</f>
        <v>0</v>
      </c>
      <c r="K143" s="188" t="s">
        <v>1</v>
      </c>
      <c r="L143" s="36"/>
      <c r="M143" s="193" t="s">
        <v>1</v>
      </c>
      <c r="N143" s="194" t="s">
        <v>42</v>
      </c>
      <c r="O143" s="68"/>
      <c r="P143" s="182">
        <f t="shared" ref="P143:P149" si="1">O143*H143</f>
        <v>0</v>
      </c>
      <c r="Q143" s="182">
        <v>0</v>
      </c>
      <c r="R143" s="182">
        <f t="shared" ref="R143:R149" si="2">Q143*H143</f>
        <v>0</v>
      </c>
      <c r="S143" s="182">
        <v>0</v>
      </c>
      <c r="T143" s="183">
        <f t="shared" ref="T143:T149" si="3"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4" t="s">
        <v>176</v>
      </c>
      <c r="AT143" s="184" t="s">
        <v>597</v>
      </c>
      <c r="AU143" s="184" t="s">
        <v>86</v>
      </c>
      <c r="AY143" s="14" t="s">
        <v>168</v>
      </c>
      <c r="BE143" s="185">
        <f t="shared" ref="BE143:BE149" si="4">IF(N143="základní",J143,0)</f>
        <v>0</v>
      </c>
      <c r="BF143" s="185">
        <f t="shared" ref="BF143:BF149" si="5">IF(N143="snížená",J143,0)</f>
        <v>0</v>
      </c>
      <c r="BG143" s="185">
        <f t="shared" ref="BG143:BG149" si="6">IF(N143="zákl. přenesená",J143,0)</f>
        <v>0</v>
      </c>
      <c r="BH143" s="185">
        <f t="shared" ref="BH143:BH149" si="7">IF(N143="sníž. přenesená",J143,0)</f>
        <v>0</v>
      </c>
      <c r="BI143" s="185">
        <f t="shared" ref="BI143:BI149" si="8">IF(N143="nulová",J143,0)</f>
        <v>0</v>
      </c>
      <c r="BJ143" s="14" t="s">
        <v>84</v>
      </c>
      <c r="BK143" s="185">
        <f t="shared" ref="BK143:BK149" si="9">ROUND(I143*H143,2)</f>
        <v>0</v>
      </c>
      <c r="BL143" s="14" t="s">
        <v>176</v>
      </c>
      <c r="BM143" s="184" t="s">
        <v>2971</v>
      </c>
    </row>
    <row r="144" spans="1:65" s="2" customFormat="1" ht="24.2" customHeight="1">
      <c r="A144" s="31"/>
      <c r="B144" s="32"/>
      <c r="C144" s="186" t="s">
        <v>86</v>
      </c>
      <c r="D144" s="186" t="s">
        <v>597</v>
      </c>
      <c r="E144" s="187" t="s">
        <v>2972</v>
      </c>
      <c r="F144" s="188" t="s">
        <v>2973</v>
      </c>
      <c r="G144" s="189" t="s">
        <v>1294</v>
      </c>
      <c r="H144" s="190">
        <v>3.1739999999999999</v>
      </c>
      <c r="I144" s="191"/>
      <c r="J144" s="192">
        <f t="shared" si="0"/>
        <v>0</v>
      </c>
      <c r="K144" s="188" t="s">
        <v>1</v>
      </c>
      <c r="L144" s="36"/>
      <c r="M144" s="193" t="s">
        <v>1</v>
      </c>
      <c r="N144" s="194" t="s">
        <v>42</v>
      </c>
      <c r="O144" s="68"/>
      <c r="P144" s="182">
        <f t="shared" si="1"/>
        <v>0</v>
      </c>
      <c r="Q144" s="182">
        <v>0</v>
      </c>
      <c r="R144" s="182">
        <f t="shared" si="2"/>
        <v>0</v>
      </c>
      <c r="S144" s="182">
        <v>0</v>
      </c>
      <c r="T144" s="18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4" t="s">
        <v>176</v>
      </c>
      <c r="AT144" s="184" t="s">
        <v>597</v>
      </c>
      <c r="AU144" s="184" t="s">
        <v>86</v>
      </c>
      <c r="AY144" s="14" t="s">
        <v>168</v>
      </c>
      <c r="BE144" s="185">
        <f t="shared" si="4"/>
        <v>0</v>
      </c>
      <c r="BF144" s="185">
        <f t="shared" si="5"/>
        <v>0</v>
      </c>
      <c r="BG144" s="185">
        <f t="shared" si="6"/>
        <v>0</v>
      </c>
      <c r="BH144" s="185">
        <f t="shared" si="7"/>
        <v>0</v>
      </c>
      <c r="BI144" s="185">
        <f t="shared" si="8"/>
        <v>0</v>
      </c>
      <c r="BJ144" s="14" t="s">
        <v>84</v>
      </c>
      <c r="BK144" s="185">
        <f t="shared" si="9"/>
        <v>0</v>
      </c>
      <c r="BL144" s="14" t="s">
        <v>176</v>
      </c>
      <c r="BM144" s="184" t="s">
        <v>2974</v>
      </c>
    </row>
    <row r="145" spans="1:65" s="2" customFormat="1" ht="24.2" customHeight="1">
      <c r="A145" s="31"/>
      <c r="B145" s="32"/>
      <c r="C145" s="186" t="s">
        <v>94</v>
      </c>
      <c r="D145" s="186" t="s">
        <v>597</v>
      </c>
      <c r="E145" s="187" t="s">
        <v>2975</v>
      </c>
      <c r="F145" s="188" t="s">
        <v>2976</v>
      </c>
      <c r="G145" s="189" t="s">
        <v>1294</v>
      </c>
      <c r="H145" s="190">
        <v>2.4</v>
      </c>
      <c r="I145" s="191"/>
      <c r="J145" s="192">
        <f t="shared" si="0"/>
        <v>0</v>
      </c>
      <c r="K145" s="188" t="s">
        <v>1</v>
      </c>
      <c r="L145" s="36"/>
      <c r="M145" s="193" t="s">
        <v>1</v>
      </c>
      <c r="N145" s="194" t="s">
        <v>42</v>
      </c>
      <c r="O145" s="68"/>
      <c r="P145" s="182">
        <f t="shared" si="1"/>
        <v>0</v>
      </c>
      <c r="Q145" s="182">
        <v>0</v>
      </c>
      <c r="R145" s="182">
        <f t="shared" si="2"/>
        <v>0</v>
      </c>
      <c r="S145" s="182">
        <v>0</v>
      </c>
      <c r="T145" s="18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4" t="s">
        <v>176</v>
      </c>
      <c r="AT145" s="184" t="s">
        <v>597</v>
      </c>
      <c r="AU145" s="184" t="s">
        <v>86</v>
      </c>
      <c r="AY145" s="14" t="s">
        <v>168</v>
      </c>
      <c r="BE145" s="185">
        <f t="shared" si="4"/>
        <v>0</v>
      </c>
      <c r="BF145" s="185">
        <f t="shared" si="5"/>
        <v>0</v>
      </c>
      <c r="BG145" s="185">
        <f t="shared" si="6"/>
        <v>0</v>
      </c>
      <c r="BH145" s="185">
        <f t="shared" si="7"/>
        <v>0</v>
      </c>
      <c r="BI145" s="185">
        <f t="shared" si="8"/>
        <v>0</v>
      </c>
      <c r="BJ145" s="14" t="s">
        <v>84</v>
      </c>
      <c r="BK145" s="185">
        <f t="shared" si="9"/>
        <v>0</v>
      </c>
      <c r="BL145" s="14" t="s">
        <v>176</v>
      </c>
      <c r="BM145" s="184" t="s">
        <v>2977</v>
      </c>
    </row>
    <row r="146" spans="1:65" s="2" customFormat="1" ht="37.9" customHeight="1">
      <c r="A146" s="31"/>
      <c r="B146" s="32"/>
      <c r="C146" s="186" t="s">
        <v>176</v>
      </c>
      <c r="D146" s="186" t="s">
        <v>597</v>
      </c>
      <c r="E146" s="187" t="s">
        <v>2978</v>
      </c>
      <c r="F146" s="188" t="s">
        <v>2979</v>
      </c>
      <c r="G146" s="189" t="s">
        <v>1294</v>
      </c>
      <c r="H146" s="190">
        <v>36</v>
      </c>
      <c r="I146" s="191"/>
      <c r="J146" s="192">
        <f t="shared" si="0"/>
        <v>0</v>
      </c>
      <c r="K146" s="188" t="s">
        <v>1</v>
      </c>
      <c r="L146" s="36"/>
      <c r="M146" s="193" t="s">
        <v>1</v>
      </c>
      <c r="N146" s="194" t="s">
        <v>42</v>
      </c>
      <c r="O146" s="68"/>
      <c r="P146" s="182">
        <f t="shared" si="1"/>
        <v>0</v>
      </c>
      <c r="Q146" s="182">
        <v>0</v>
      </c>
      <c r="R146" s="182">
        <f t="shared" si="2"/>
        <v>0</v>
      </c>
      <c r="S146" s="182">
        <v>0</v>
      </c>
      <c r="T146" s="18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4" t="s">
        <v>176</v>
      </c>
      <c r="AT146" s="184" t="s">
        <v>597</v>
      </c>
      <c r="AU146" s="184" t="s">
        <v>86</v>
      </c>
      <c r="AY146" s="14" t="s">
        <v>168</v>
      </c>
      <c r="BE146" s="185">
        <f t="shared" si="4"/>
        <v>0</v>
      </c>
      <c r="BF146" s="185">
        <f t="shared" si="5"/>
        <v>0</v>
      </c>
      <c r="BG146" s="185">
        <f t="shared" si="6"/>
        <v>0</v>
      </c>
      <c r="BH146" s="185">
        <f t="shared" si="7"/>
        <v>0</v>
      </c>
      <c r="BI146" s="185">
        <f t="shared" si="8"/>
        <v>0</v>
      </c>
      <c r="BJ146" s="14" t="s">
        <v>84</v>
      </c>
      <c r="BK146" s="185">
        <f t="shared" si="9"/>
        <v>0</v>
      </c>
      <c r="BL146" s="14" t="s">
        <v>176</v>
      </c>
      <c r="BM146" s="184" t="s">
        <v>2980</v>
      </c>
    </row>
    <row r="147" spans="1:65" s="2" customFormat="1" ht="14.45" customHeight="1">
      <c r="A147" s="31"/>
      <c r="B147" s="32"/>
      <c r="C147" s="186" t="s">
        <v>181</v>
      </c>
      <c r="D147" s="186" t="s">
        <v>597</v>
      </c>
      <c r="E147" s="187" t="s">
        <v>2981</v>
      </c>
      <c r="F147" s="188" t="s">
        <v>2982</v>
      </c>
      <c r="G147" s="189" t="s">
        <v>1294</v>
      </c>
      <c r="H147" s="190">
        <v>2.59</v>
      </c>
      <c r="I147" s="191"/>
      <c r="J147" s="192">
        <f t="shared" si="0"/>
        <v>0</v>
      </c>
      <c r="K147" s="188" t="s">
        <v>1</v>
      </c>
      <c r="L147" s="36"/>
      <c r="M147" s="193" t="s">
        <v>1</v>
      </c>
      <c r="N147" s="194" t="s">
        <v>42</v>
      </c>
      <c r="O147" s="68"/>
      <c r="P147" s="182">
        <f t="shared" si="1"/>
        <v>0</v>
      </c>
      <c r="Q147" s="182">
        <v>0</v>
      </c>
      <c r="R147" s="182">
        <f t="shared" si="2"/>
        <v>0</v>
      </c>
      <c r="S147" s="182">
        <v>0</v>
      </c>
      <c r="T147" s="18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4" t="s">
        <v>176</v>
      </c>
      <c r="AT147" s="184" t="s">
        <v>597</v>
      </c>
      <c r="AU147" s="184" t="s">
        <v>86</v>
      </c>
      <c r="AY147" s="14" t="s">
        <v>168</v>
      </c>
      <c r="BE147" s="185">
        <f t="shared" si="4"/>
        <v>0</v>
      </c>
      <c r="BF147" s="185">
        <f t="shared" si="5"/>
        <v>0</v>
      </c>
      <c r="BG147" s="185">
        <f t="shared" si="6"/>
        <v>0</v>
      </c>
      <c r="BH147" s="185">
        <f t="shared" si="7"/>
        <v>0</v>
      </c>
      <c r="BI147" s="185">
        <f t="shared" si="8"/>
        <v>0</v>
      </c>
      <c r="BJ147" s="14" t="s">
        <v>84</v>
      </c>
      <c r="BK147" s="185">
        <f t="shared" si="9"/>
        <v>0</v>
      </c>
      <c r="BL147" s="14" t="s">
        <v>176</v>
      </c>
      <c r="BM147" s="184" t="s">
        <v>2983</v>
      </c>
    </row>
    <row r="148" spans="1:65" s="2" customFormat="1" ht="24.2" customHeight="1">
      <c r="A148" s="31"/>
      <c r="B148" s="32"/>
      <c r="C148" s="186" t="s">
        <v>185</v>
      </c>
      <c r="D148" s="186" t="s">
        <v>597</v>
      </c>
      <c r="E148" s="187" t="s">
        <v>2984</v>
      </c>
      <c r="F148" s="188" t="s">
        <v>2985</v>
      </c>
      <c r="G148" s="189" t="s">
        <v>1162</v>
      </c>
      <c r="H148" s="190">
        <v>4.1440000000000001</v>
      </c>
      <c r="I148" s="191"/>
      <c r="J148" s="192">
        <f t="shared" si="0"/>
        <v>0</v>
      </c>
      <c r="K148" s="188" t="s">
        <v>1</v>
      </c>
      <c r="L148" s="36"/>
      <c r="M148" s="193" t="s">
        <v>1</v>
      </c>
      <c r="N148" s="194" t="s">
        <v>42</v>
      </c>
      <c r="O148" s="68"/>
      <c r="P148" s="182">
        <f t="shared" si="1"/>
        <v>0</v>
      </c>
      <c r="Q148" s="182">
        <v>0</v>
      </c>
      <c r="R148" s="182">
        <f t="shared" si="2"/>
        <v>0</v>
      </c>
      <c r="S148" s="182">
        <v>0</v>
      </c>
      <c r="T148" s="18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4" t="s">
        <v>176</v>
      </c>
      <c r="AT148" s="184" t="s">
        <v>597</v>
      </c>
      <c r="AU148" s="184" t="s">
        <v>86</v>
      </c>
      <c r="AY148" s="14" t="s">
        <v>168</v>
      </c>
      <c r="BE148" s="185">
        <f t="shared" si="4"/>
        <v>0</v>
      </c>
      <c r="BF148" s="185">
        <f t="shared" si="5"/>
        <v>0</v>
      </c>
      <c r="BG148" s="185">
        <f t="shared" si="6"/>
        <v>0</v>
      </c>
      <c r="BH148" s="185">
        <f t="shared" si="7"/>
        <v>0</v>
      </c>
      <c r="BI148" s="185">
        <f t="shared" si="8"/>
        <v>0</v>
      </c>
      <c r="BJ148" s="14" t="s">
        <v>84</v>
      </c>
      <c r="BK148" s="185">
        <f t="shared" si="9"/>
        <v>0</v>
      </c>
      <c r="BL148" s="14" t="s">
        <v>176</v>
      </c>
      <c r="BM148" s="184" t="s">
        <v>2986</v>
      </c>
    </row>
    <row r="149" spans="1:65" s="2" customFormat="1" ht="24.2" customHeight="1">
      <c r="A149" s="31"/>
      <c r="B149" s="32"/>
      <c r="C149" s="186" t="s">
        <v>189</v>
      </c>
      <c r="D149" s="186" t="s">
        <v>597</v>
      </c>
      <c r="E149" s="187" t="s">
        <v>2987</v>
      </c>
      <c r="F149" s="188" t="s">
        <v>2988</v>
      </c>
      <c r="G149" s="189" t="s">
        <v>1294</v>
      </c>
      <c r="H149" s="190">
        <v>2.5870000000000002</v>
      </c>
      <c r="I149" s="191"/>
      <c r="J149" s="192">
        <f t="shared" si="0"/>
        <v>0</v>
      </c>
      <c r="K149" s="188" t="s">
        <v>1</v>
      </c>
      <c r="L149" s="36"/>
      <c r="M149" s="193" t="s">
        <v>1</v>
      </c>
      <c r="N149" s="194" t="s">
        <v>42</v>
      </c>
      <c r="O149" s="68"/>
      <c r="P149" s="182">
        <f t="shared" si="1"/>
        <v>0</v>
      </c>
      <c r="Q149" s="182">
        <v>0</v>
      </c>
      <c r="R149" s="182">
        <f t="shared" si="2"/>
        <v>0</v>
      </c>
      <c r="S149" s="182">
        <v>0</v>
      </c>
      <c r="T149" s="18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4" t="s">
        <v>176</v>
      </c>
      <c r="AT149" s="184" t="s">
        <v>597</v>
      </c>
      <c r="AU149" s="184" t="s">
        <v>86</v>
      </c>
      <c r="AY149" s="14" t="s">
        <v>168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14" t="s">
        <v>84</v>
      </c>
      <c r="BK149" s="185">
        <f t="shared" si="9"/>
        <v>0</v>
      </c>
      <c r="BL149" s="14" t="s">
        <v>176</v>
      </c>
      <c r="BM149" s="184" t="s">
        <v>2989</v>
      </c>
    </row>
    <row r="150" spans="1:65" s="12" customFormat="1" ht="22.9" customHeight="1">
      <c r="B150" s="195"/>
      <c r="C150" s="196"/>
      <c r="D150" s="197" t="s">
        <v>76</v>
      </c>
      <c r="E150" s="209" t="s">
        <v>86</v>
      </c>
      <c r="F150" s="209" t="s">
        <v>2990</v>
      </c>
      <c r="G150" s="196"/>
      <c r="H150" s="196"/>
      <c r="I150" s="199"/>
      <c r="J150" s="210">
        <f>BK150</f>
        <v>0</v>
      </c>
      <c r="K150" s="196"/>
      <c r="L150" s="201"/>
      <c r="M150" s="202"/>
      <c r="N150" s="203"/>
      <c r="O150" s="203"/>
      <c r="P150" s="204">
        <f>SUM(P151:P156)</f>
        <v>0</v>
      </c>
      <c r="Q150" s="203"/>
      <c r="R150" s="204">
        <f>SUM(R151:R156)</f>
        <v>1.7420053</v>
      </c>
      <c r="S150" s="203"/>
      <c r="T150" s="205">
        <f>SUM(T151:T156)</f>
        <v>0</v>
      </c>
      <c r="AR150" s="206" t="s">
        <v>84</v>
      </c>
      <c r="AT150" s="207" t="s">
        <v>76</v>
      </c>
      <c r="AU150" s="207" t="s">
        <v>84</v>
      </c>
      <c r="AY150" s="206" t="s">
        <v>168</v>
      </c>
      <c r="BK150" s="208">
        <f>SUM(BK151:BK156)</f>
        <v>0</v>
      </c>
    </row>
    <row r="151" spans="1:65" s="2" customFormat="1" ht="24.2" customHeight="1">
      <c r="A151" s="31"/>
      <c r="B151" s="32"/>
      <c r="C151" s="186" t="s">
        <v>193</v>
      </c>
      <c r="D151" s="186" t="s">
        <v>597</v>
      </c>
      <c r="E151" s="187" t="s">
        <v>2991</v>
      </c>
      <c r="F151" s="188" t="s">
        <v>2992</v>
      </c>
      <c r="G151" s="189" t="s">
        <v>1294</v>
      </c>
      <c r="H151" s="190">
        <v>0.36899999999999999</v>
      </c>
      <c r="I151" s="191"/>
      <c r="J151" s="192">
        <f t="shared" ref="J151:J156" si="10">ROUND(I151*H151,2)</f>
        <v>0</v>
      </c>
      <c r="K151" s="188" t="s">
        <v>1</v>
      </c>
      <c r="L151" s="36"/>
      <c r="M151" s="193" t="s">
        <v>1</v>
      </c>
      <c r="N151" s="194" t="s">
        <v>42</v>
      </c>
      <c r="O151" s="68"/>
      <c r="P151" s="182">
        <f t="shared" ref="P151:P156" si="11">O151*H151</f>
        <v>0</v>
      </c>
      <c r="Q151" s="182">
        <v>2.45329</v>
      </c>
      <c r="R151" s="182">
        <f t="shared" ref="R151:R156" si="12">Q151*H151</f>
        <v>0.90526401000000001</v>
      </c>
      <c r="S151" s="182">
        <v>0</v>
      </c>
      <c r="T151" s="183">
        <f t="shared" ref="T151:T156" si="1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4" t="s">
        <v>176</v>
      </c>
      <c r="AT151" s="184" t="s">
        <v>597</v>
      </c>
      <c r="AU151" s="184" t="s">
        <v>86</v>
      </c>
      <c r="AY151" s="14" t="s">
        <v>168</v>
      </c>
      <c r="BE151" s="185">
        <f t="shared" ref="BE151:BE156" si="14">IF(N151="základní",J151,0)</f>
        <v>0</v>
      </c>
      <c r="BF151" s="185">
        <f t="shared" ref="BF151:BF156" si="15">IF(N151="snížená",J151,0)</f>
        <v>0</v>
      </c>
      <c r="BG151" s="185">
        <f t="shared" ref="BG151:BG156" si="16">IF(N151="zákl. přenesená",J151,0)</f>
        <v>0</v>
      </c>
      <c r="BH151" s="185">
        <f t="shared" ref="BH151:BH156" si="17">IF(N151="sníž. přenesená",J151,0)</f>
        <v>0</v>
      </c>
      <c r="BI151" s="185">
        <f t="shared" ref="BI151:BI156" si="18">IF(N151="nulová",J151,0)</f>
        <v>0</v>
      </c>
      <c r="BJ151" s="14" t="s">
        <v>84</v>
      </c>
      <c r="BK151" s="185">
        <f t="shared" ref="BK151:BK156" si="19">ROUND(I151*H151,2)</f>
        <v>0</v>
      </c>
      <c r="BL151" s="14" t="s">
        <v>176</v>
      </c>
      <c r="BM151" s="184" t="s">
        <v>2993</v>
      </c>
    </row>
    <row r="152" spans="1:65" s="2" customFormat="1" ht="14.45" customHeight="1">
      <c r="A152" s="31"/>
      <c r="B152" s="32"/>
      <c r="C152" s="186" t="s">
        <v>197</v>
      </c>
      <c r="D152" s="186" t="s">
        <v>597</v>
      </c>
      <c r="E152" s="187" t="s">
        <v>2994</v>
      </c>
      <c r="F152" s="188" t="s">
        <v>2995</v>
      </c>
      <c r="G152" s="189" t="s">
        <v>1162</v>
      </c>
      <c r="H152" s="190">
        <v>1.4999999999999999E-2</v>
      </c>
      <c r="I152" s="191"/>
      <c r="J152" s="192">
        <f t="shared" si="10"/>
        <v>0</v>
      </c>
      <c r="K152" s="188" t="s">
        <v>1</v>
      </c>
      <c r="L152" s="36"/>
      <c r="M152" s="193" t="s">
        <v>1</v>
      </c>
      <c r="N152" s="194" t="s">
        <v>42</v>
      </c>
      <c r="O152" s="68"/>
      <c r="P152" s="182">
        <f t="shared" si="11"/>
        <v>0</v>
      </c>
      <c r="Q152" s="182">
        <v>1.06277</v>
      </c>
      <c r="R152" s="182">
        <f t="shared" si="12"/>
        <v>1.5941549999999999E-2</v>
      </c>
      <c r="S152" s="182">
        <v>0</v>
      </c>
      <c r="T152" s="18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4" t="s">
        <v>176</v>
      </c>
      <c r="AT152" s="184" t="s">
        <v>597</v>
      </c>
      <c r="AU152" s="184" t="s">
        <v>86</v>
      </c>
      <c r="AY152" s="14" t="s">
        <v>168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14" t="s">
        <v>84</v>
      </c>
      <c r="BK152" s="185">
        <f t="shared" si="19"/>
        <v>0</v>
      </c>
      <c r="BL152" s="14" t="s">
        <v>176</v>
      </c>
      <c r="BM152" s="184" t="s">
        <v>2996</v>
      </c>
    </row>
    <row r="153" spans="1:65" s="2" customFormat="1" ht="14.45" customHeight="1">
      <c r="A153" s="31"/>
      <c r="B153" s="32"/>
      <c r="C153" s="186" t="s">
        <v>201</v>
      </c>
      <c r="D153" s="186" t="s">
        <v>597</v>
      </c>
      <c r="E153" s="187" t="s">
        <v>2997</v>
      </c>
      <c r="F153" s="188" t="s">
        <v>2998</v>
      </c>
      <c r="G153" s="189" t="s">
        <v>1294</v>
      </c>
      <c r="H153" s="190">
        <v>0.32400000000000001</v>
      </c>
      <c r="I153" s="191"/>
      <c r="J153" s="192">
        <f t="shared" si="10"/>
        <v>0</v>
      </c>
      <c r="K153" s="188" t="s">
        <v>1</v>
      </c>
      <c r="L153" s="36"/>
      <c r="M153" s="193" t="s">
        <v>1</v>
      </c>
      <c r="N153" s="194" t="s">
        <v>42</v>
      </c>
      <c r="O153" s="68"/>
      <c r="P153" s="182">
        <f t="shared" si="11"/>
        <v>0</v>
      </c>
      <c r="Q153" s="182">
        <v>2.45329</v>
      </c>
      <c r="R153" s="182">
        <f t="shared" si="12"/>
        <v>0.79486595999999998</v>
      </c>
      <c r="S153" s="182">
        <v>0</v>
      </c>
      <c r="T153" s="18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4" t="s">
        <v>176</v>
      </c>
      <c r="AT153" s="184" t="s">
        <v>597</v>
      </c>
      <c r="AU153" s="184" t="s">
        <v>86</v>
      </c>
      <c r="AY153" s="14" t="s">
        <v>168</v>
      </c>
      <c r="BE153" s="185">
        <f t="shared" si="14"/>
        <v>0</v>
      </c>
      <c r="BF153" s="185">
        <f t="shared" si="15"/>
        <v>0</v>
      </c>
      <c r="BG153" s="185">
        <f t="shared" si="16"/>
        <v>0</v>
      </c>
      <c r="BH153" s="185">
        <f t="shared" si="17"/>
        <v>0</v>
      </c>
      <c r="BI153" s="185">
        <f t="shared" si="18"/>
        <v>0</v>
      </c>
      <c r="BJ153" s="14" t="s">
        <v>84</v>
      </c>
      <c r="BK153" s="185">
        <f t="shared" si="19"/>
        <v>0</v>
      </c>
      <c r="BL153" s="14" t="s">
        <v>176</v>
      </c>
      <c r="BM153" s="184" t="s">
        <v>2999</v>
      </c>
    </row>
    <row r="154" spans="1:65" s="2" customFormat="1" ht="14.45" customHeight="1">
      <c r="A154" s="31"/>
      <c r="B154" s="32"/>
      <c r="C154" s="186" t="s">
        <v>205</v>
      </c>
      <c r="D154" s="186" t="s">
        <v>597</v>
      </c>
      <c r="E154" s="187" t="s">
        <v>3000</v>
      </c>
      <c r="F154" s="188" t="s">
        <v>3001</v>
      </c>
      <c r="G154" s="189" t="s">
        <v>1328</v>
      </c>
      <c r="H154" s="190">
        <v>4.0199999999999996</v>
      </c>
      <c r="I154" s="191"/>
      <c r="J154" s="192">
        <f t="shared" si="10"/>
        <v>0</v>
      </c>
      <c r="K154" s="188" t="s">
        <v>1</v>
      </c>
      <c r="L154" s="36"/>
      <c r="M154" s="193" t="s">
        <v>1</v>
      </c>
      <c r="N154" s="194" t="s">
        <v>42</v>
      </c>
      <c r="O154" s="68"/>
      <c r="P154" s="182">
        <f t="shared" si="11"/>
        <v>0</v>
      </c>
      <c r="Q154" s="182">
        <v>2.7499999999999998E-3</v>
      </c>
      <c r="R154" s="182">
        <f t="shared" si="12"/>
        <v>1.1054999999999999E-2</v>
      </c>
      <c r="S154" s="182">
        <v>0</v>
      </c>
      <c r="T154" s="18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4" t="s">
        <v>176</v>
      </c>
      <c r="AT154" s="184" t="s">
        <v>597</v>
      </c>
      <c r="AU154" s="184" t="s">
        <v>86</v>
      </c>
      <c r="AY154" s="14" t="s">
        <v>168</v>
      </c>
      <c r="BE154" s="185">
        <f t="shared" si="14"/>
        <v>0</v>
      </c>
      <c r="BF154" s="185">
        <f t="shared" si="15"/>
        <v>0</v>
      </c>
      <c r="BG154" s="185">
        <f t="shared" si="16"/>
        <v>0</v>
      </c>
      <c r="BH154" s="185">
        <f t="shared" si="17"/>
        <v>0</v>
      </c>
      <c r="BI154" s="185">
        <f t="shared" si="18"/>
        <v>0</v>
      </c>
      <c r="BJ154" s="14" t="s">
        <v>84</v>
      </c>
      <c r="BK154" s="185">
        <f t="shared" si="19"/>
        <v>0</v>
      </c>
      <c r="BL154" s="14" t="s">
        <v>176</v>
      </c>
      <c r="BM154" s="184" t="s">
        <v>3002</v>
      </c>
    </row>
    <row r="155" spans="1:65" s="2" customFormat="1" ht="14.45" customHeight="1">
      <c r="A155" s="31"/>
      <c r="B155" s="32"/>
      <c r="C155" s="186" t="s">
        <v>209</v>
      </c>
      <c r="D155" s="186" t="s">
        <v>597</v>
      </c>
      <c r="E155" s="187" t="s">
        <v>3003</v>
      </c>
      <c r="F155" s="188" t="s">
        <v>3004</v>
      </c>
      <c r="G155" s="189" t="s">
        <v>1328</v>
      </c>
      <c r="H155" s="190">
        <v>4.0199999999999996</v>
      </c>
      <c r="I155" s="191"/>
      <c r="J155" s="192">
        <f t="shared" si="10"/>
        <v>0</v>
      </c>
      <c r="K155" s="188" t="s">
        <v>1</v>
      </c>
      <c r="L155" s="36"/>
      <c r="M155" s="193" t="s">
        <v>1</v>
      </c>
      <c r="N155" s="194" t="s">
        <v>42</v>
      </c>
      <c r="O155" s="68"/>
      <c r="P155" s="182">
        <f t="shared" si="11"/>
        <v>0</v>
      </c>
      <c r="Q155" s="182">
        <v>0</v>
      </c>
      <c r="R155" s="182">
        <f t="shared" si="12"/>
        <v>0</v>
      </c>
      <c r="S155" s="182">
        <v>0</v>
      </c>
      <c r="T155" s="18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4" t="s">
        <v>176</v>
      </c>
      <c r="AT155" s="184" t="s">
        <v>597</v>
      </c>
      <c r="AU155" s="184" t="s">
        <v>86</v>
      </c>
      <c r="AY155" s="14" t="s">
        <v>168</v>
      </c>
      <c r="BE155" s="185">
        <f t="shared" si="14"/>
        <v>0</v>
      </c>
      <c r="BF155" s="185">
        <f t="shared" si="15"/>
        <v>0</v>
      </c>
      <c r="BG155" s="185">
        <f t="shared" si="16"/>
        <v>0</v>
      </c>
      <c r="BH155" s="185">
        <f t="shared" si="17"/>
        <v>0</v>
      </c>
      <c r="BI155" s="185">
        <f t="shared" si="18"/>
        <v>0</v>
      </c>
      <c r="BJ155" s="14" t="s">
        <v>84</v>
      </c>
      <c r="BK155" s="185">
        <f t="shared" si="19"/>
        <v>0</v>
      </c>
      <c r="BL155" s="14" t="s">
        <v>176</v>
      </c>
      <c r="BM155" s="184" t="s">
        <v>3005</v>
      </c>
    </row>
    <row r="156" spans="1:65" s="2" customFormat="1" ht="14.45" customHeight="1">
      <c r="A156" s="31"/>
      <c r="B156" s="32"/>
      <c r="C156" s="186" t="s">
        <v>215</v>
      </c>
      <c r="D156" s="186" t="s">
        <v>597</v>
      </c>
      <c r="E156" s="187" t="s">
        <v>3006</v>
      </c>
      <c r="F156" s="188" t="s">
        <v>3007</v>
      </c>
      <c r="G156" s="189" t="s">
        <v>1162</v>
      </c>
      <c r="H156" s="190">
        <v>1.4E-2</v>
      </c>
      <c r="I156" s="191"/>
      <c r="J156" s="192">
        <f t="shared" si="10"/>
        <v>0</v>
      </c>
      <c r="K156" s="188" t="s">
        <v>1</v>
      </c>
      <c r="L156" s="36"/>
      <c r="M156" s="193" t="s">
        <v>1</v>
      </c>
      <c r="N156" s="194" t="s">
        <v>42</v>
      </c>
      <c r="O156" s="68"/>
      <c r="P156" s="182">
        <f t="shared" si="11"/>
        <v>0</v>
      </c>
      <c r="Q156" s="182">
        <v>1.06277</v>
      </c>
      <c r="R156" s="182">
        <f t="shared" si="12"/>
        <v>1.4878779999999999E-2</v>
      </c>
      <c r="S156" s="182">
        <v>0</v>
      </c>
      <c r="T156" s="18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4" t="s">
        <v>176</v>
      </c>
      <c r="AT156" s="184" t="s">
        <v>597</v>
      </c>
      <c r="AU156" s="184" t="s">
        <v>86</v>
      </c>
      <c r="AY156" s="14" t="s">
        <v>168</v>
      </c>
      <c r="BE156" s="185">
        <f t="shared" si="14"/>
        <v>0</v>
      </c>
      <c r="BF156" s="185">
        <f t="shared" si="15"/>
        <v>0</v>
      </c>
      <c r="BG156" s="185">
        <f t="shared" si="16"/>
        <v>0</v>
      </c>
      <c r="BH156" s="185">
        <f t="shared" si="17"/>
        <v>0</v>
      </c>
      <c r="BI156" s="185">
        <f t="shared" si="18"/>
        <v>0</v>
      </c>
      <c r="BJ156" s="14" t="s">
        <v>84</v>
      </c>
      <c r="BK156" s="185">
        <f t="shared" si="19"/>
        <v>0</v>
      </c>
      <c r="BL156" s="14" t="s">
        <v>176</v>
      </c>
      <c r="BM156" s="184" t="s">
        <v>3008</v>
      </c>
    </row>
    <row r="157" spans="1:65" s="12" customFormat="1" ht="22.9" customHeight="1">
      <c r="B157" s="195"/>
      <c r="C157" s="196"/>
      <c r="D157" s="197" t="s">
        <v>76</v>
      </c>
      <c r="E157" s="209" t="s">
        <v>94</v>
      </c>
      <c r="F157" s="209" t="s">
        <v>3009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SUM(P158:P164)</f>
        <v>0</v>
      </c>
      <c r="Q157" s="203"/>
      <c r="R157" s="204">
        <f>SUM(R158:R164)</f>
        <v>2.03015941</v>
      </c>
      <c r="S157" s="203"/>
      <c r="T157" s="205">
        <f>SUM(T158:T164)</f>
        <v>0</v>
      </c>
      <c r="AR157" s="206" t="s">
        <v>84</v>
      </c>
      <c r="AT157" s="207" t="s">
        <v>76</v>
      </c>
      <c r="AU157" s="207" t="s">
        <v>84</v>
      </c>
      <c r="AY157" s="206" t="s">
        <v>168</v>
      </c>
      <c r="BK157" s="208">
        <f>SUM(BK158:BK164)</f>
        <v>0</v>
      </c>
    </row>
    <row r="158" spans="1:65" s="2" customFormat="1" ht="24.2" customHeight="1">
      <c r="A158" s="31"/>
      <c r="B158" s="32"/>
      <c r="C158" s="186" t="s">
        <v>219</v>
      </c>
      <c r="D158" s="186" t="s">
        <v>597</v>
      </c>
      <c r="E158" s="187" t="s">
        <v>3010</v>
      </c>
      <c r="F158" s="188" t="s">
        <v>3011</v>
      </c>
      <c r="G158" s="189" t="s">
        <v>1328</v>
      </c>
      <c r="H158" s="190">
        <v>3.3149999999999999</v>
      </c>
      <c r="I158" s="191"/>
      <c r="J158" s="192">
        <f t="shared" ref="J158:J164" si="20">ROUND(I158*H158,2)</f>
        <v>0</v>
      </c>
      <c r="K158" s="188" t="s">
        <v>1</v>
      </c>
      <c r="L158" s="36"/>
      <c r="M158" s="193" t="s">
        <v>1</v>
      </c>
      <c r="N158" s="194" t="s">
        <v>42</v>
      </c>
      <c r="O158" s="68"/>
      <c r="P158" s="182">
        <f t="shared" ref="P158:P164" si="21">O158*H158</f>
        <v>0</v>
      </c>
      <c r="Q158" s="182">
        <v>0.17351</v>
      </c>
      <c r="R158" s="182">
        <f t="shared" ref="R158:R164" si="22">Q158*H158</f>
        <v>0.57518564999999999</v>
      </c>
      <c r="S158" s="182">
        <v>0</v>
      </c>
      <c r="T158" s="183">
        <f t="shared" ref="T158:T164" si="23"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4" t="s">
        <v>176</v>
      </c>
      <c r="AT158" s="184" t="s">
        <v>597</v>
      </c>
      <c r="AU158" s="184" t="s">
        <v>86</v>
      </c>
      <c r="AY158" s="14" t="s">
        <v>168</v>
      </c>
      <c r="BE158" s="185">
        <f t="shared" ref="BE158:BE164" si="24">IF(N158="základní",J158,0)</f>
        <v>0</v>
      </c>
      <c r="BF158" s="185">
        <f t="shared" ref="BF158:BF164" si="25">IF(N158="snížená",J158,0)</f>
        <v>0</v>
      </c>
      <c r="BG158" s="185">
        <f t="shared" ref="BG158:BG164" si="26">IF(N158="zákl. přenesená",J158,0)</f>
        <v>0</v>
      </c>
      <c r="BH158" s="185">
        <f t="shared" ref="BH158:BH164" si="27">IF(N158="sníž. přenesená",J158,0)</f>
        <v>0</v>
      </c>
      <c r="BI158" s="185">
        <f t="shared" ref="BI158:BI164" si="28">IF(N158="nulová",J158,0)</f>
        <v>0</v>
      </c>
      <c r="BJ158" s="14" t="s">
        <v>84</v>
      </c>
      <c r="BK158" s="185">
        <f t="shared" ref="BK158:BK164" si="29">ROUND(I158*H158,2)</f>
        <v>0</v>
      </c>
      <c r="BL158" s="14" t="s">
        <v>176</v>
      </c>
      <c r="BM158" s="184" t="s">
        <v>3012</v>
      </c>
    </row>
    <row r="159" spans="1:65" s="2" customFormat="1" ht="14.45" customHeight="1">
      <c r="A159" s="31"/>
      <c r="B159" s="32"/>
      <c r="C159" s="186" t="s">
        <v>8</v>
      </c>
      <c r="D159" s="186" t="s">
        <v>597</v>
      </c>
      <c r="E159" s="187" t="s">
        <v>3013</v>
      </c>
      <c r="F159" s="188" t="s">
        <v>3014</v>
      </c>
      <c r="G159" s="189" t="s">
        <v>1294</v>
      </c>
      <c r="H159" s="190">
        <v>0.38500000000000001</v>
      </c>
      <c r="I159" s="191"/>
      <c r="J159" s="192">
        <f t="shared" si="20"/>
        <v>0</v>
      </c>
      <c r="K159" s="188" t="s">
        <v>1</v>
      </c>
      <c r="L159" s="36"/>
      <c r="M159" s="193" t="s">
        <v>1</v>
      </c>
      <c r="N159" s="194" t="s">
        <v>42</v>
      </c>
      <c r="O159" s="68"/>
      <c r="P159" s="182">
        <f t="shared" si="21"/>
        <v>0</v>
      </c>
      <c r="Q159" s="182">
        <v>2.45329</v>
      </c>
      <c r="R159" s="182">
        <f t="shared" si="22"/>
        <v>0.94451664999999996</v>
      </c>
      <c r="S159" s="182">
        <v>0</v>
      </c>
      <c r="T159" s="183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4" t="s">
        <v>176</v>
      </c>
      <c r="AT159" s="184" t="s">
        <v>597</v>
      </c>
      <c r="AU159" s="184" t="s">
        <v>86</v>
      </c>
      <c r="AY159" s="14" t="s">
        <v>168</v>
      </c>
      <c r="BE159" s="185">
        <f t="shared" si="24"/>
        <v>0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14" t="s">
        <v>84</v>
      </c>
      <c r="BK159" s="185">
        <f t="shared" si="29"/>
        <v>0</v>
      </c>
      <c r="BL159" s="14" t="s">
        <v>176</v>
      </c>
      <c r="BM159" s="184" t="s">
        <v>3015</v>
      </c>
    </row>
    <row r="160" spans="1:65" s="2" customFormat="1" ht="24.2" customHeight="1">
      <c r="A160" s="31"/>
      <c r="B160" s="32"/>
      <c r="C160" s="186" t="s">
        <v>226</v>
      </c>
      <c r="D160" s="186" t="s">
        <v>597</v>
      </c>
      <c r="E160" s="187" t="s">
        <v>3016</v>
      </c>
      <c r="F160" s="188" t="s">
        <v>3017</v>
      </c>
      <c r="G160" s="189" t="s">
        <v>1328</v>
      </c>
      <c r="H160" s="190">
        <v>3.85</v>
      </c>
      <c r="I160" s="191"/>
      <c r="J160" s="192">
        <f t="shared" si="20"/>
        <v>0</v>
      </c>
      <c r="K160" s="188" t="s">
        <v>1</v>
      </c>
      <c r="L160" s="36"/>
      <c r="M160" s="193" t="s">
        <v>1</v>
      </c>
      <c r="N160" s="194" t="s">
        <v>42</v>
      </c>
      <c r="O160" s="68"/>
      <c r="P160" s="182">
        <f t="shared" si="21"/>
        <v>0</v>
      </c>
      <c r="Q160" s="182">
        <v>3.46E-3</v>
      </c>
      <c r="R160" s="182">
        <f t="shared" si="22"/>
        <v>1.3321E-2</v>
      </c>
      <c r="S160" s="182">
        <v>0</v>
      </c>
      <c r="T160" s="183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4" t="s">
        <v>176</v>
      </c>
      <c r="AT160" s="184" t="s">
        <v>597</v>
      </c>
      <c r="AU160" s="184" t="s">
        <v>86</v>
      </c>
      <c r="AY160" s="14" t="s">
        <v>168</v>
      </c>
      <c r="BE160" s="185">
        <f t="shared" si="24"/>
        <v>0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14" t="s">
        <v>84</v>
      </c>
      <c r="BK160" s="185">
        <f t="shared" si="29"/>
        <v>0</v>
      </c>
      <c r="BL160" s="14" t="s">
        <v>176</v>
      </c>
      <c r="BM160" s="184" t="s">
        <v>3018</v>
      </c>
    </row>
    <row r="161" spans="1:65" s="2" customFormat="1" ht="24.2" customHeight="1">
      <c r="A161" s="31"/>
      <c r="B161" s="32"/>
      <c r="C161" s="186" t="s">
        <v>230</v>
      </c>
      <c r="D161" s="186" t="s">
        <v>597</v>
      </c>
      <c r="E161" s="187" t="s">
        <v>3019</v>
      </c>
      <c r="F161" s="188" t="s">
        <v>3020</v>
      </c>
      <c r="G161" s="189" t="s">
        <v>1328</v>
      </c>
      <c r="H161" s="190">
        <v>3.85</v>
      </c>
      <c r="I161" s="191"/>
      <c r="J161" s="192">
        <f t="shared" si="20"/>
        <v>0</v>
      </c>
      <c r="K161" s="188" t="s">
        <v>1</v>
      </c>
      <c r="L161" s="36"/>
      <c r="M161" s="193" t="s">
        <v>1</v>
      </c>
      <c r="N161" s="194" t="s">
        <v>42</v>
      </c>
      <c r="O161" s="68"/>
      <c r="P161" s="182">
        <f t="shared" si="21"/>
        <v>0</v>
      </c>
      <c r="Q161" s="182">
        <v>0</v>
      </c>
      <c r="R161" s="182">
        <f t="shared" si="22"/>
        <v>0</v>
      </c>
      <c r="S161" s="182">
        <v>0</v>
      </c>
      <c r="T161" s="183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4" t="s">
        <v>176</v>
      </c>
      <c r="AT161" s="184" t="s">
        <v>597</v>
      </c>
      <c r="AU161" s="184" t="s">
        <v>86</v>
      </c>
      <c r="AY161" s="14" t="s">
        <v>168</v>
      </c>
      <c r="BE161" s="185">
        <f t="shared" si="24"/>
        <v>0</v>
      </c>
      <c r="BF161" s="185">
        <f t="shared" si="25"/>
        <v>0</v>
      </c>
      <c r="BG161" s="185">
        <f t="shared" si="26"/>
        <v>0</v>
      </c>
      <c r="BH161" s="185">
        <f t="shared" si="27"/>
        <v>0</v>
      </c>
      <c r="BI161" s="185">
        <f t="shared" si="28"/>
        <v>0</v>
      </c>
      <c r="BJ161" s="14" t="s">
        <v>84</v>
      </c>
      <c r="BK161" s="185">
        <f t="shared" si="29"/>
        <v>0</v>
      </c>
      <c r="BL161" s="14" t="s">
        <v>176</v>
      </c>
      <c r="BM161" s="184" t="s">
        <v>3021</v>
      </c>
    </row>
    <row r="162" spans="1:65" s="2" customFormat="1" ht="24.2" customHeight="1">
      <c r="A162" s="31"/>
      <c r="B162" s="32"/>
      <c r="C162" s="186" t="s">
        <v>234</v>
      </c>
      <c r="D162" s="186" t="s">
        <v>597</v>
      </c>
      <c r="E162" s="187" t="s">
        <v>3022</v>
      </c>
      <c r="F162" s="188" t="s">
        <v>3023</v>
      </c>
      <c r="G162" s="189" t="s">
        <v>1162</v>
      </c>
      <c r="H162" s="190">
        <v>2.1999999999999999E-2</v>
      </c>
      <c r="I162" s="191"/>
      <c r="J162" s="192">
        <f t="shared" si="20"/>
        <v>0</v>
      </c>
      <c r="K162" s="188" t="s">
        <v>1</v>
      </c>
      <c r="L162" s="36"/>
      <c r="M162" s="193" t="s">
        <v>1</v>
      </c>
      <c r="N162" s="194" t="s">
        <v>42</v>
      </c>
      <c r="O162" s="68"/>
      <c r="P162" s="182">
        <f t="shared" si="21"/>
        <v>0</v>
      </c>
      <c r="Q162" s="182">
        <v>1.0900000000000001</v>
      </c>
      <c r="R162" s="182">
        <f t="shared" si="22"/>
        <v>2.3980000000000001E-2</v>
      </c>
      <c r="S162" s="182">
        <v>0</v>
      </c>
      <c r="T162" s="183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4" t="s">
        <v>176</v>
      </c>
      <c r="AT162" s="184" t="s">
        <v>597</v>
      </c>
      <c r="AU162" s="184" t="s">
        <v>86</v>
      </c>
      <c r="AY162" s="14" t="s">
        <v>168</v>
      </c>
      <c r="BE162" s="185">
        <f t="shared" si="24"/>
        <v>0</v>
      </c>
      <c r="BF162" s="185">
        <f t="shared" si="25"/>
        <v>0</v>
      </c>
      <c r="BG162" s="185">
        <f t="shared" si="26"/>
        <v>0</v>
      </c>
      <c r="BH162" s="185">
        <f t="shared" si="27"/>
        <v>0</v>
      </c>
      <c r="BI162" s="185">
        <f t="shared" si="28"/>
        <v>0</v>
      </c>
      <c r="BJ162" s="14" t="s">
        <v>84</v>
      </c>
      <c r="BK162" s="185">
        <f t="shared" si="29"/>
        <v>0</v>
      </c>
      <c r="BL162" s="14" t="s">
        <v>176</v>
      </c>
      <c r="BM162" s="184" t="s">
        <v>3024</v>
      </c>
    </row>
    <row r="163" spans="1:65" s="2" customFormat="1" ht="24.2" customHeight="1">
      <c r="A163" s="31"/>
      <c r="B163" s="32"/>
      <c r="C163" s="186" t="s">
        <v>238</v>
      </c>
      <c r="D163" s="186" t="s">
        <v>597</v>
      </c>
      <c r="E163" s="187" t="s">
        <v>3025</v>
      </c>
      <c r="F163" s="188" t="s">
        <v>3026</v>
      </c>
      <c r="G163" s="189" t="s">
        <v>1328</v>
      </c>
      <c r="H163" s="190">
        <v>5.1230000000000002</v>
      </c>
      <c r="I163" s="191"/>
      <c r="J163" s="192">
        <f t="shared" si="20"/>
        <v>0</v>
      </c>
      <c r="K163" s="188" t="s">
        <v>1</v>
      </c>
      <c r="L163" s="36"/>
      <c r="M163" s="193" t="s">
        <v>1</v>
      </c>
      <c r="N163" s="194" t="s">
        <v>42</v>
      </c>
      <c r="O163" s="68"/>
      <c r="P163" s="182">
        <f t="shared" si="21"/>
        <v>0</v>
      </c>
      <c r="Q163" s="182">
        <v>5.8970000000000002E-2</v>
      </c>
      <c r="R163" s="182">
        <f t="shared" si="22"/>
        <v>0.30210331000000001</v>
      </c>
      <c r="S163" s="182">
        <v>0</v>
      </c>
      <c r="T163" s="183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4" t="s">
        <v>176</v>
      </c>
      <c r="AT163" s="184" t="s">
        <v>597</v>
      </c>
      <c r="AU163" s="184" t="s">
        <v>86</v>
      </c>
      <c r="AY163" s="14" t="s">
        <v>168</v>
      </c>
      <c r="BE163" s="185">
        <f t="shared" si="24"/>
        <v>0</v>
      </c>
      <c r="BF163" s="185">
        <f t="shared" si="25"/>
        <v>0</v>
      </c>
      <c r="BG163" s="185">
        <f t="shared" si="26"/>
        <v>0</v>
      </c>
      <c r="BH163" s="185">
        <f t="shared" si="27"/>
        <v>0</v>
      </c>
      <c r="BI163" s="185">
        <f t="shared" si="28"/>
        <v>0</v>
      </c>
      <c r="BJ163" s="14" t="s">
        <v>84</v>
      </c>
      <c r="BK163" s="185">
        <f t="shared" si="29"/>
        <v>0</v>
      </c>
      <c r="BL163" s="14" t="s">
        <v>176</v>
      </c>
      <c r="BM163" s="184" t="s">
        <v>3027</v>
      </c>
    </row>
    <row r="164" spans="1:65" s="2" customFormat="1" ht="24.2" customHeight="1">
      <c r="A164" s="31"/>
      <c r="B164" s="32"/>
      <c r="C164" s="186" t="s">
        <v>242</v>
      </c>
      <c r="D164" s="186" t="s">
        <v>597</v>
      </c>
      <c r="E164" s="187" t="s">
        <v>3028</v>
      </c>
      <c r="F164" s="188" t="s">
        <v>3029</v>
      </c>
      <c r="G164" s="189" t="s">
        <v>1328</v>
      </c>
      <c r="H164" s="190">
        <v>0.96</v>
      </c>
      <c r="I164" s="191"/>
      <c r="J164" s="192">
        <f t="shared" si="20"/>
        <v>0</v>
      </c>
      <c r="K164" s="188" t="s">
        <v>1</v>
      </c>
      <c r="L164" s="36"/>
      <c r="M164" s="193" t="s">
        <v>1</v>
      </c>
      <c r="N164" s="194" t="s">
        <v>42</v>
      </c>
      <c r="O164" s="68"/>
      <c r="P164" s="182">
        <f t="shared" si="21"/>
        <v>0</v>
      </c>
      <c r="Q164" s="182">
        <v>0.17818000000000001</v>
      </c>
      <c r="R164" s="182">
        <f t="shared" si="22"/>
        <v>0.1710528</v>
      </c>
      <c r="S164" s="182">
        <v>0</v>
      </c>
      <c r="T164" s="183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4" t="s">
        <v>176</v>
      </c>
      <c r="AT164" s="184" t="s">
        <v>597</v>
      </c>
      <c r="AU164" s="184" t="s">
        <v>86</v>
      </c>
      <c r="AY164" s="14" t="s">
        <v>168</v>
      </c>
      <c r="BE164" s="185">
        <f t="shared" si="24"/>
        <v>0</v>
      </c>
      <c r="BF164" s="185">
        <f t="shared" si="25"/>
        <v>0</v>
      </c>
      <c r="BG164" s="185">
        <f t="shared" si="26"/>
        <v>0</v>
      </c>
      <c r="BH164" s="185">
        <f t="shared" si="27"/>
        <v>0</v>
      </c>
      <c r="BI164" s="185">
        <f t="shared" si="28"/>
        <v>0</v>
      </c>
      <c r="BJ164" s="14" t="s">
        <v>84</v>
      </c>
      <c r="BK164" s="185">
        <f t="shared" si="29"/>
        <v>0</v>
      </c>
      <c r="BL164" s="14" t="s">
        <v>176</v>
      </c>
      <c r="BM164" s="184" t="s">
        <v>3030</v>
      </c>
    </row>
    <row r="165" spans="1:65" s="12" customFormat="1" ht="22.9" customHeight="1">
      <c r="B165" s="195"/>
      <c r="C165" s="196"/>
      <c r="D165" s="197" t="s">
        <v>76</v>
      </c>
      <c r="E165" s="209" t="s">
        <v>181</v>
      </c>
      <c r="F165" s="209" t="s">
        <v>3031</v>
      </c>
      <c r="G165" s="196"/>
      <c r="H165" s="196"/>
      <c r="I165" s="199"/>
      <c r="J165" s="210">
        <f>BK165</f>
        <v>0</v>
      </c>
      <c r="K165" s="196"/>
      <c r="L165" s="201"/>
      <c r="M165" s="202"/>
      <c r="N165" s="203"/>
      <c r="O165" s="203"/>
      <c r="P165" s="204">
        <f>SUM(P166:P168)</f>
        <v>0</v>
      </c>
      <c r="Q165" s="203"/>
      <c r="R165" s="204">
        <f>SUM(R166:R168)</f>
        <v>0.32014999999999999</v>
      </c>
      <c r="S165" s="203"/>
      <c r="T165" s="205">
        <f>SUM(T166:T168)</f>
        <v>0</v>
      </c>
      <c r="AR165" s="206" t="s">
        <v>84</v>
      </c>
      <c r="AT165" s="207" t="s">
        <v>76</v>
      </c>
      <c r="AU165" s="207" t="s">
        <v>84</v>
      </c>
      <c r="AY165" s="206" t="s">
        <v>168</v>
      </c>
      <c r="BK165" s="208">
        <f>SUM(BK166:BK168)</f>
        <v>0</v>
      </c>
    </row>
    <row r="166" spans="1:65" s="2" customFormat="1" ht="24.2" customHeight="1">
      <c r="A166" s="31"/>
      <c r="B166" s="32"/>
      <c r="C166" s="186" t="s">
        <v>7</v>
      </c>
      <c r="D166" s="186" t="s">
        <v>597</v>
      </c>
      <c r="E166" s="187" t="s">
        <v>3032</v>
      </c>
      <c r="F166" s="188" t="s">
        <v>3033</v>
      </c>
      <c r="G166" s="189" t="s">
        <v>1328</v>
      </c>
      <c r="H166" s="190">
        <v>3.8</v>
      </c>
      <c r="I166" s="191"/>
      <c r="J166" s="192">
        <f>ROUND(I166*H166,2)</f>
        <v>0</v>
      </c>
      <c r="K166" s="188" t="s">
        <v>1</v>
      </c>
      <c r="L166" s="36"/>
      <c r="M166" s="193" t="s">
        <v>1</v>
      </c>
      <c r="N166" s="194" t="s">
        <v>42</v>
      </c>
      <c r="O166" s="68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4" t="s">
        <v>176</v>
      </c>
      <c r="AT166" s="184" t="s">
        <v>597</v>
      </c>
      <c r="AU166" s="184" t="s">
        <v>86</v>
      </c>
      <c r="AY166" s="14" t="s">
        <v>168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4" t="s">
        <v>84</v>
      </c>
      <c r="BK166" s="185">
        <f>ROUND(I166*H166,2)</f>
        <v>0</v>
      </c>
      <c r="BL166" s="14" t="s">
        <v>176</v>
      </c>
      <c r="BM166" s="184" t="s">
        <v>3034</v>
      </c>
    </row>
    <row r="167" spans="1:65" s="2" customFormat="1" ht="14.45" customHeight="1">
      <c r="A167" s="31"/>
      <c r="B167" s="32"/>
      <c r="C167" s="186" t="s">
        <v>250</v>
      </c>
      <c r="D167" s="186" t="s">
        <v>597</v>
      </c>
      <c r="E167" s="187" t="s">
        <v>3035</v>
      </c>
      <c r="F167" s="188" t="s">
        <v>3036</v>
      </c>
      <c r="G167" s="189" t="s">
        <v>1328</v>
      </c>
      <c r="H167" s="190">
        <v>3.8</v>
      </c>
      <c r="I167" s="191"/>
      <c r="J167" s="192">
        <f>ROUND(I167*H167,2)</f>
        <v>0</v>
      </c>
      <c r="K167" s="188" t="s">
        <v>1</v>
      </c>
      <c r="L167" s="36"/>
      <c r="M167" s="193" t="s">
        <v>1</v>
      </c>
      <c r="N167" s="194" t="s">
        <v>42</v>
      </c>
      <c r="O167" s="6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4" t="s">
        <v>176</v>
      </c>
      <c r="AT167" s="184" t="s">
        <v>597</v>
      </c>
      <c r="AU167" s="184" t="s">
        <v>86</v>
      </c>
      <c r="AY167" s="14" t="s">
        <v>168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4" t="s">
        <v>84</v>
      </c>
      <c r="BK167" s="185">
        <f>ROUND(I167*H167,2)</f>
        <v>0</v>
      </c>
      <c r="BL167" s="14" t="s">
        <v>176</v>
      </c>
      <c r="BM167" s="184" t="s">
        <v>3037</v>
      </c>
    </row>
    <row r="168" spans="1:65" s="2" customFormat="1" ht="24.2" customHeight="1">
      <c r="A168" s="31"/>
      <c r="B168" s="32"/>
      <c r="C168" s="186" t="s">
        <v>254</v>
      </c>
      <c r="D168" s="186" t="s">
        <v>597</v>
      </c>
      <c r="E168" s="187" t="s">
        <v>3038</v>
      </c>
      <c r="F168" s="188" t="s">
        <v>3039</v>
      </c>
      <c r="G168" s="189" t="s">
        <v>1328</v>
      </c>
      <c r="H168" s="190">
        <v>3.8</v>
      </c>
      <c r="I168" s="191"/>
      <c r="J168" s="192">
        <f>ROUND(I168*H168,2)</f>
        <v>0</v>
      </c>
      <c r="K168" s="188" t="s">
        <v>1</v>
      </c>
      <c r="L168" s="36"/>
      <c r="M168" s="193" t="s">
        <v>1</v>
      </c>
      <c r="N168" s="194" t="s">
        <v>42</v>
      </c>
      <c r="O168" s="68"/>
      <c r="P168" s="182">
        <f>O168*H168</f>
        <v>0</v>
      </c>
      <c r="Q168" s="182">
        <v>8.4250000000000005E-2</v>
      </c>
      <c r="R168" s="182">
        <f>Q168*H168</f>
        <v>0.32014999999999999</v>
      </c>
      <c r="S168" s="182">
        <v>0</v>
      </c>
      <c r="T168" s="18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4" t="s">
        <v>176</v>
      </c>
      <c r="AT168" s="184" t="s">
        <v>597</v>
      </c>
      <c r="AU168" s="184" t="s">
        <v>86</v>
      </c>
      <c r="AY168" s="14" t="s">
        <v>168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4" t="s">
        <v>84</v>
      </c>
      <c r="BK168" s="185">
        <f>ROUND(I168*H168,2)</f>
        <v>0</v>
      </c>
      <c r="BL168" s="14" t="s">
        <v>176</v>
      </c>
      <c r="BM168" s="184" t="s">
        <v>3040</v>
      </c>
    </row>
    <row r="169" spans="1:65" s="12" customFormat="1" ht="22.9" customHeight="1">
      <c r="B169" s="195"/>
      <c r="C169" s="196"/>
      <c r="D169" s="197" t="s">
        <v>76</v>
      </c>
      <c r="E169" s="209" t="s">
        <v>185</v>
      </c>
      <c r="F169" s="209" t="s">
        <v>3041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P170+P175+P181</f>
        <v>0</v>
      </c>
      <c r="Q169" s="203"/>
      <c r="R169" s="204">
        <f>R170+R175+R181</f>
        <v>30.063480959999996</v>
      </c>
      <c r="S169" s="203"/>
      <c r="T169" s="205">
        <f>T170+T175+T181</f>
        <v>0</v>
      </c>
      <c r="AR169" s="206" t="s">
        <v>84</v>
      </c>
      <c r="AT169" s="207" t="s">
        <v>76</v>
      </c>
      <c r="AU169" s="207" t="s">
        <v>84</v>
      </c>
      <c r="AY169" s="206" t="s">
        <v>168</v>
      </c>
      <c r="BK169" s="208">
        <f>BK170+BK175+BK181</f>
        <v>0</v>
      </c>
    </row>
    <row r="170" spans="1:65" s="12" customFormat="1" ht="20.85" customHeight="1">
      <c r="B170" s="195"/>
      <c r="C170" s="196"/>
      <c r="D170" s="197" t="s">
        <v>76</v>
      </c>
      <c r="E170" s="209" t="s">
        <v>405</v>
      </c>
      <c r="F170" s="209" t="s">
        <v>3042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SUM(P171:P174)</f>
        <v>0</v>
      </c>
      <c r="Q170" s="203"/>
      <c r="R170" s="204">
        <f>SUM(R171:R174)</f>
        <v>4.4161017000000005</v>
      </c>
      <c r="S170" s="203"/>
      <c r="T170" s="205">
        <f>SUM(T171:T174)</f>
        <v>0</v>
      </c>
      <c r="AR170" s="206" t="s">
        <v>84</v>
      </c>
      <c r="AT170" s="207" t="s">
        <v>76</v>
      </c>
      <c r="AU170" s="207" t="s">
        <v>86</v>
      </c>
      <c r="AY170" s="206" t="s">
        <v>168</v>
      </c>
      <c r="BK170" s="208">
        <f>SUM(BK171:BK174)</f>
        <v>0</v>
      </c>
    </row>
    <row r="171" spans="1:65" s="2" customFormat="1" ht="24.2" customHeight="1">
      <c r="A171" s="31"/>
      <c r="B171" s="32"/>
      <c r="C171" s="186" t="s">
        <v>258</v>
      </c>
      <c r="D171" s="186" t="s">
        <v>597</v>
      </c>
      <c r="E171" s="187" t="s">
        <v>3043</v>
      </c>
      <c r="F171" s="188" t="s">
        <v>3044</v>
      </c>
      <c r="G171" s="189" t="s">
        <v>1328</v>
      </c>
      <c r="H171" s="190">
        <v>140.18</v>
      </c>
      <c r="I171" s="191"/>
      <c r="J171" s="192">
        <f>ROUND(I171*H171,2)</f>
        <v>0</v>
      </c>
      <c r="K171" s="188" t="s">
        <v>1</v>
      </c>
      <c r="L171" s="36"/>
      <c r="M171" s="193" t="s">
        <v>1</v>
      </c>
      <c r="N171" s="194" t="s">
        <v>42</v>
      </c>
      <c r="O171" s="68"/>
      <c r="P171" s="182">
        <f>O171*H171</f>
        <v>0</v>
      </c>
      <c r="Q171" s="182">
        <v>5.7000000000000002E-3</v>
      </c>
      <c r="R171" s="182">
        <f>Q171*H171</f>
        <v>0.79902600000000001</v>
      </c>
      <c r="S171" s="182">
        <v>0</v>
      </c>
      <c r="T171" s="18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4" t="s">
        <v>176</v>
      </c>
      <c r="AT171" s="184" t="s">
        <v>597</v>
      </c>
      <c r="AU171" s="184" t="s">
        <v>94</v>
      </c>
      <c r="AY171" s="14" t="s">
        <v>168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4" t="s">
        <v>84</v>
      </c>
      <c r="BK171" s="185">
        <f>ROUND(I171*H171,2)</f>
        <v>0</v>
      </c>
      <c r="BL171" s="14" t="s">
        <v>176</v>
      </c>
      <c r="BM171" s="184" t="s">
        <v>3045</v>
      </c>
    </row>
    <row r="172" spans="1:65" s="2" customFormat="1" ht="24.2" customHeight="1">
      <c r="A172" s="31"/>
      <c r="B172" s="32"/>
      <c r="C172" s="186" t="s">
        <v>262</v>
      </c>
      <c r="D172" s="186" t="s">
        <v>597</v>
      </c>
      <c r="E172" s="187" t="s">
        <v>3046</v>
      </c>
      <c r="F172" s="188" t="s">
        <v>3047</v>
      </c>
      <c r="G172" s="189" t="s">
        <v>1328</v>
      </c>
      <c r="H172" s="190">
        <v>37.1</v>
      </c>
      <c r="I172" s="191"/>
      <c r="J172" s="192">
        <f>ROUND(I172*H172,2)</f>
        <v>0</v>
      </c>
      <c r="K172" s="188" t="s">
        <v>1</v>
      </c>
      <c r="L172" s="36"/>
      <c r="M172" s="193" t="s">
        <v>1</v>
      </c>
      <c r="N172" s="194" t="s">
        <v>42</v>
      </c>
      <c r="O172" s="68"/>
      <c r="P172" s="182">
        <f>O172*H172</f>
        <v>0</v>
      </c>
      <c r="Q172" s="182">
        <v>4.3800000000000002E-3</v>
      </c>
      <c r="R172" s="182">
        <f>Q172*H172</f>
        <v>0.162498</v>
      </c>
      <c r="S172" s="182">
        <v>0</v>
      </c>
      <c r="T172" s="18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4" t="s">
        <v>176</v>
      </c>
      <c r="AT172" s="184" t="s">
        <v>597</v>
      </c>
      <c r="AU172" s="184" t="s">
        <v>94</v>
      </c>
      <c r="AY172" s="14" t="s">
        <v>168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4" t="s">
        <v>84</v>
      </c>
      <c r="BK172" s="185">
        <f>ROUND(I172*H172,2)</f>
        <v>0</v>
      </c>
      <c r="BL172" s="14" t="s">
        <v>176</v>
      </c>
      <c r="BM172" s="184" t="s">
        <v>3048</v>
      </c>
    </row>
    <row r="173" spans="1:65" s="2" customFormat="1" ht="24.2" customHeight="1">
      <c r="A173" s="31"/>
      <c r="B173" s="32"/>
      <c r="C173" s="186" t="s">
        <v>266</v>
      </c>
      <c r="D173" s="186" t="s">
        <v>597</v>
      </c>
      <c r="E173" s="187" t="s">
        <v>3049</v>
      </c>
      <c r="F173" s="188" t="s">
        <v>3050</v>
      </c>
      <c r="G173" s="189" t="s">
        <v>1328</v>
      </c>
      <c r="H173" s="190">
        <v>61.5</v>
      </c>
      <c r="I173" s="191"/>
      <c r="J173" s="192">
        <f>ROUND(I173*H173,2)</f>
        <v>0</v>
      </c>
      <c r="K173" s="188" t="s">
        <v>1</v>
      </c>
      <c r="L173" s="36"/>
      <c r="M173" s="193" t="s">
        <v>1</v>
      </c>
      <c r="N173" s="194" t="s">
        <v>42</v>
      </c>
      <c r="O173" s="68"/>
      <c r="P173" s="182">
        <f>O173*H173</f>
        <v>0</v>
      </c>
      <c r="Q173" s="182">
        <v>3.0000000000000001E-3</v>
      </c>
      <c r="R173" s="182">
        <f>Q173*H173</f>
        <v>0.1845</v>
      </c>
      <c r="S173" s="182">
        <v>0</v>
      </c>
      <c r="T173" s="18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4" t="s">
        <v>176</v>
      </c>
      <c r="AT173" s="184" t="s">
        <v>597</v>
      </c>
      <c r="AU173" s="184" t="s">
        <v>94</v>
      </c>
      <c r="AY173" s="14" t="s">
        <v>168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4" t="s">
        <v>84</v>
      </c>
      <c r="BK173" s="185">
        <f>ROUND(I173*H173,2)</f>
        <v>0</v>
      </c>
      <c r="BL173" s="14" t="s">
        <v>176</v>
      </c>
      <c r="BM173" s="184" t="s">
        <v>3051</v>
      </c>
    </row>
    <row r="174" spans="1:65" s="2" customFormat="1" ht="24.2" customHeight="1">
      <c r="A174" s="31"/>
      <c r="B174" s="32"/>
      <c r="C174" s="186" t="s">
        <v>270</v>
      </c>
      <c r="D174" s="186" t="s">
        <v>597</v>
      </c>
      <c r="E174" s="187" t="s">
        <v>3052</v>
      </c>
      <c r="F174" s="188" t="s">
        <v>3053</v>
      </c>
      <c r="G174" s="189" t="s">
        <v>1328</v>
      </c>
      <c r="H174" s="190">
        <v>177.91499999999999</v>
      </c>
      <c r="I174" s="191"/>
      <c r="J174" s="192">
        <f>ROUND(I174*H174,2)</f>
        <v>0</v>
      </c>
      <c r="K174" s="188" t="s">
        <v>1</v>
      </c>
      <c r="L174" s="36"/>
      <c r="M174" s="193" t="s">
        <v>1</v>
      </c>
      <c r="N174" s="194" t="s">
        <v>42</v>
      </c>
      <c r="O174" s="68"/>
      <c r="P174" s="182">
        <f>O174*H174</f>
        <v>0</v>
      </c>
      <c r="Q174" s="182">
        <v>1.8380000000000001E-2</v>
      </c>
      <c r="R174" s="182">
        <f>Q174*H174</f>
        <v>3.2700776999999999</v>
      </c>
      <c r="S174" s="182">
        <v>0</v>
      </c>
      <c r="T174" s="18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4" t="s">
        <v>176</v>
      </c>
      <c r="AT174" s="184" t="s">
        <v>597</v>
      </c>
      <c r="AU174" s="184" t="s">
        <v>94</v>
      </c>
      <c r="AY174" s="14" t="s">
        <v>168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4" t="s">
        <v>84</v>
      </c>
      <c r="BK174" s="185">
        <f>ROUND(I174*H174,2)</f>
        <v>0</v>
      </c>
      <c r="BL174" s="14" t="s">
        <v>176</v>
      </c>
      <c r="BM174" s="184" t="s">
        <v>3054</v>
      </c>
    </row>
    <row r="175" spans="1:65" s="12" customFormat="1" ht="20.85" customHeight="1">
      <c r="B175" s="195"/>
      <c r="C175" s="196"/>
      <c r="D175" s="197" t="s">
        <v>76</v>
      </c>
      <c r="E175" s="209" t="s">
        <v>413</v>
      </c>
      <c r="F175" s="209" t="s">
        <v>3055</v>
      </c>
      <c r="G175" s="196"/>
      <c r="H175" s="196"/>
      <c r="I175" s="199"/>
      <c r="J175" s="210">
        <f>BK175</f>
        <v>0</v>
      </c>
      <c r="K175" s="196"/>
      <c r="L175" s="201"/>
      <c r="M175" s="202"/>
      <c r="N175" s="203"/>
      <c r="O175" s="203"/>
      <c r="P175" s="204">
        <f>SUM(P176:P180)</f>
        <v>0</v>
      </c>
      <c r="Q175" s="203"/>
      <c r="R175" s="204">
        <f>SUM(R176:R180)</f>
        <v>25.614399259999999</v>
      </c>
      <c r="S175" s="203"/>
      <c r="T175" s="205">
        <f>SUM(T176:T180)</f>
        <v>0</v>
      </c>
      <c r="AR175" s="206" t="s">
        <v>84</v>
      </c>
      <c r="AT175" s="207" t="s">
        <v>76</v>
      </c>
      <c r="AU175" s="207" t="s">
        <v>86</v>
      </c>
      <c r="AY175" s="206" t="s">
        <v>168</v>
      </c>
      <c r="BK175" s="208">
        <f>SUM(BK176:BK180)</f>
        <v>0</v>
      </c>
    </row>
    <row r="176" spans="1:65" s="2" customFormat="1" ht="24.2" customHeight="1">
      <c r="A176" s="31"/>
      <c r="B176" s="32"/>
      <c r="C176" s="186" t="s">
        <v>274</v>
      </c>
      <c r="D176" s="186" t="s">
        <v>597</v>
      </c>
      <c r="E176" s="187" t="s">
        <v>3056</v>
      </c>
      <c r="F176" s="188" t="s">
        <v>3057</v>
      </c>
      <c r="G176" s="189" t="s">
        <v>1294</v>
      </c>
      <c r="H176" s="190">
        <v>2.46</v>
      </c>
      <c r="I176" s="191"/>
      <c r="J176" s="192">
        <f>ROUND(I176*H176,2)</f>
        <v>0</v>
      </c>
      <c r="K176" s="188" t="s">
        <v>1</v>
      </c>
      <c r="L176" s="36"/>
      <c r="M176" s="193" t="s">
        <v>1</v>
      </c>
      <c r="N176" s="194" t="s">
        <v>42</v>
      </c>
      <c r="O176" s="68"/>
      <c r="P176" s="182">
        <f>O176*H176</f>
        <v>0</v>
      </c>
      <c r="Q176" s="182">
        <v>2.2563399999999998</v>
      </c>
      <c r="R176" s="182">
        <f>Q176*H176</f>
        <v>5.550596399999999</v>
      </c>
      <c r="S176" s="182">
        <v>0</v>
      </c>
      <c r="T176" s="18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4" t="s">
        <v>176</v>
      </c>
      <c r="AT176" s="184" t="s">
        <v>597</v>
      </c>
      <c r="AU176" s="184" t="s">
        <v>94</v>
      </c>
      <c r="AY176" s="14" t="s">
        <v>168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4" t="s">
        <v>84</v>
      </c>
      <c r="BK176" s="185">
        <f>ROUND(I176*H176,2)</f>
        <v>0</v>
      </c>
      <c r="BL176" s="14" t="s">
        <v>176</v>
      </c>
      <c r="BM176" s="184" t="s">
        <v>3058</v>
      </c>
    </row>
    <row r="177" spans="1:65" s="2" customFormat="1" ht="24.2" customHeight="1">
      <c r="A177" s="31"/>
      <c r="B177" s="32"/>
      <c r="C177" s="186" t="s">
        <v>278</v>
      </c>
      <c r="D177" s="186" t="s">
        <v>597</v>
      </c>
      <c r="E177" s="187" t="s">
        <v>3059</v>
      </c>
      <c r="F177" s="188" t="s">
        <v>3060</v>
      </c>
      <c r="G177" s="189" t="s">
        <v>1294</v>
      </c>
      <c r="H177" s="190">
        <v>7.38</v>
      </c>
      <c r="I177" s="191"/>
      <c r="J177" s="192">
        <f>ROUND(I177*H177,2)</f>
        <v>0</v>
      </c>
      <c r="K177" s="188" t="s">
        <v>1</v>
      </c>
      <c r="L177" s="36"/>
      <c r="M177" s="193" t="s">
        <v>1</v>
      </c>
      <c r="N177" s="194" t="s">
        <v>42</v>
      </c>
      <c r="O177" s="68"/>
      <c r="P177" s="182">
        <f>O177*H177</f>
        <v>0</v>
      </c>
      <c r="Q177" s="182">
        <v>2.45329</v>
      </c>
      <c r="R177" s="182">
        <f>Q177*H177</f>
        <v>18.105280199999999</v>
      </c>
      <c r="S177" s="182">
        <v>0</v>
      </c>
      <c r="T177" s="18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4" t="s">
        <v>176</v>
      </c>
      <c r="AT177" s="184" t="s">
        <v>597</v>
      </c>
      <c r="AU177" s="184" t="s">
        <v>94</v>
      </c>
      <c r="AY177" s="14" t="s">
        <v>168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4" t="s">
        <v>84</v>
      </c>
      <c r="BK177" s="185">
        <f>ROUND(I177*H177,2)</f>
        <v>0</v>
      </c>
      <c r="BL177" s="14" t="s">
        <v>176</v>
      </c>
      <c r="BM177" s="184" t="s">
        <v>3061</v>
      </c>
    </row>
    <row r="178" spans="1:65" s="2" customFormat="1" ht="24.2" customHeight="1">
      <c r="A178" s="31"/>
      <c r="B178" s="32"/>
      <c r="C178" s="186" t="s">
        <v>282</v>
      </c>
      <c r="D178" s="186" t="s">
        <v>597</v>
      </c>
      <c r="E178" s="187" t="s">
        <v>3062</v>
      </c>
      <c r="F178" s="188" t="s">
        <v>3063</v>
      </c>
      <c r="G178" s="189" t="s">
        <v>1294</v>
      </c>
      <c r="H178" s="190">
        <v>7.38</v>
      </c>
      <c r="I178" s="191"/>
      <c r="J178" s="192">
        <f>ROUND(I178*H178,2)</f>
        <v>0</v>
      </c>
      <c r="K178" s="188" t="s">
        <v>1</v>
      </c>
      <c r="L178" s="36"/>
      <c r="M178" s="193" t="s">
        <v>1</v>
      </c>
      <c r="N178" s="194" t="s">
        <v>42</v>
      </c>
      <c r="O178" s="68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4" t="s">
        <v>176</v>
      </c>
      <c r="AT178" s="184" t="s">
        <v>597</v>
      </c>
      <c r="AU178" s="184" t="s">
        <v>94</v>
      </c>
      <c r="AY178" s="14" t="s">
        <v>168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4" t="s">
        <v>84</v>
      </c>
      <c r="BK178" s="185">
        <f>ROUND(I178*H178,2)</f>
        <v>0</v>
      </c>
      <c r="BL178" s="14" t="s">
        <v>176</v>
      </c>
      <c r="BM178" s="184" t="s">
        <v>3064</v>
      </c>
    </row>
    <row r="179" spans="1:65" s="2" customFormat="1" ht="14.45" customHeight="1">
      <c r="A179" s="31"/>
      <c r="B179" s="32"/>
      <c r="C179" s="186" t="s">
        <v>286</v>
      </c>
      <c r="D179" s="186" t="s">
        <v>597</v>
      </c>
      <c r="E179" s="187" t="s">
        <v>3065</v>
      </c>
      <c r="F179" s="188" t="s">
        <v>3066</v>
      </c>
      <c r="G179" s="189" t="s">
        <v>1162</v>
      </c>
      <c r="H179" s="190">
        <v>0.25800000000000001</v>
      </c>
      <c r="I179" s="191"/>
      <c r="J179" s="192">
        <f>ROUND(I179*H179,2)</f>
        <v>0</v>
      </c>
      <c r="K179" s="188" t="s">
        <v>1</v>
      </c>
      <c r="L179" s="36"/>
      <c r="M179" s="193" t="s">
        <v>1</v>
      </c>
      <c r="N179" s="194" t="s">
        <v>42</v>
      </c>
      <c r="O179" s="68"/>
      <c r="P179" s="182">
        <f>O179*H179</f>
        <v>0</v>
      </c>
      <c r="Q179" s="182">
        <v>1.06277</v>
      </c>
      <c r="R179" s="182">
        <f>Q179*H179</f>
        <v>0.27419465999999998</v>
      </c>
      <c r="S179" s="182">
        <v>0</v>
      </c>
      <c r="T179" s="18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4" t="s">
        <v>176</v>
      </c>
      <c r="AT179" s="184" t="s">
        <v>597</v>
      </c>
      <c r="AU179" s="184" t="s">
        <v>94</v>
      </c>
      <c r="AY179" s="14" t="s">
        <v>168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4" t="s">
        <v>84</v>
      </c>
      <c r="BK179" s="185">
        <f>ROUND(I179*H179,2)</f>
        <v>0</v>
      </c>
      <c r="BL179" s="14" t="s">
        <v>176</v>
      </c>
      <c r="BM179" s="184" t="s">
        <v>3067</v>
      </c>
    </row>
    <row r="180" spans="1:65" s="2" customFormat="1" ht="24.2" customHeight="1">
      <c r="A180" s="31"/>
      <c r="B180" s="32"/>
      <c r="C180" s="186" t="s">
        <v>290</v>
      </c>
      <c r="D180" s="186" t="s">
        <v>597</v>
      </c>
      <c r="E180" s="187" t="s">
        <v>3068</v>
      </c>
      <c r="F180" s="188" t="s">
        <v>3069</v>
      </c>
      <c r="G180" s="189" t="s">
        <v>1328</v>
      </c>
      <c r="H180" s="190">
        <v>34.6</v>
      </c>
      <c r="I180" s="191"/>
      <c r="J180" s="192">
        <f>ROUND(I180*H180,2)</f>
        <v>0</v>
      </c>
      <c r="K180" s="188" t="s">
        <v>1</v>
      </c>
      <c r="L180" s="36"/>
      <c r="M180" s="193" t="s">
        <v>1</v>
      </c>
      <c r="N180" s="194" t="s">
        <v>42</v>
      </c>
      <c r="O180" s="68"/>
      <c r="P180" s="182">
        <f>O180*H180</f>
        <v>0</v>
      </c>
      <c r="Q180" s="182">
        <v>4.8680000000000001E-2</v>
      </c>
      <c r="R180" s="182">
        <f>Q180*H180</f>
        <v>1.684328</v>
      </c>
      <c r="S180" s="182">
        <v>0</v>
      </c>
      <c r="T180" s="18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4" t="s">
        <v>176</v>
      </c>
      <c r="AT180" s="184" t="s">
        <v>597</v>
      </c>
      <c r="AU180" s="184" t="s">
        <v>94</v>
      </c>
      <c r="AY180" s="14" t="s">
        <v>168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4" t="s">
        <v>84</v>
      </c>
      <c r="BK180" s="185">
        <f>ROUND(I180*H180,2)</f>
        <v>0</v>
      </c>
      <c r="BL180" s="14" t="s">
        <v>176</v>
      </c>
      <c r="BM180" s="184" t="s">
        <v>3070</v>
      </c>
    </row>
    <row r="181" spans="1:65" s="12" customFormat="1" ht="20.85" customHeight="1">
      <c r="B181" s="195"/>
      <c r="C181" s="196"/>
      <c r="D181" s="197" t="s">
        <v>76</v>
      </c>
      <c r="E181" s="209" t="s">
        <v>417</v>
      </c>
      <c r="F181" s="209" t="s">
        <v>3071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SUM(P182:P183)</f>
        <v>0</v>
      </c>
      <c r="Q181" s="203"/>
      <c r="R181" s="204">
        <f>SUM(R182:R183)</f>
        <v>3.2980000000000002E-2</v>
      </c>
      <c r="S181" s="203"/>
      <c r="T181" s="205">
        <f>SUM(T182:T183)</f>
        <v>0</v>
      </c>
      <c r="AR181" s="206" t="s">
        <v>84</v>
      </c>
      <c r="AT181" s="207" t="s">
        <v>76</v>
      </c>
      <c r="AU181" s="207" t="s">
        <v>86</v>
      </c>
      <c r="AY181" s="206" t="s">
        <v>168</v>
      </c>
      <c r="BK181" s="208">
        <f>SUM(BK182:BK183)</f>
        <v>0</v>
      </c>
    </row>
    <row r="182" spans="1:65" s="2" customFormat="1" ht="24.2" customHeight="1">
      <c r="A182" s="31"/>
      <c r="B182" s="32"/>
      <c r="C182" s="186" t="s">
        <v>294</v>
      </c>
      <c r="D182" s="186" t="s">
        <v>597</v>
      </c>
      <c r="E182" s="187" t="s">
        <v>3072</v>
      </c>
      <c r="F182" s="188" t="s">
        <v>3073</v>
      </c>
      <c r="G182" s="189" t="s">
        <v>166</v>
      </c>
      <c r="H182" s="190">
        <v>1</v>
      </c>
      <c r="I182" s="191"/>
      <c r="J182" s="192">
        <f>ROUND(I182*H182,2)</f>
        <v>0</v>
      </c>
      <c r="K182" s="188" t="s">
        <v>1</v>
      </c>
      <c r="L182" s="36"/>
      <c r="M182" s="193" t="s">
        <v>1</v>
      </c>
      <c r="N182" s="194" t="s">
        <v>42</v>
      </c>
      <c r="O182" s="68"/>
      <c r="P182" s="182">
        <f>O182*H182</f>
        <v>0</v>
      </c>
      <c r="Q182" s="182">
        <v>1.7770000000000001E-2</v>
      </c>
      <c r="R182" s="182">
        <f>Q182*H182</f>
        <v>1.7770000000000001E-2</v>
      </c>
      <c r="S182" s="182">
        <v>0</v>
      </c>
      <c r="T182" s="18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4" t="s">
        <v>176</v>
      </c>
      <c r="AT182" s="184" t="s">
        <v>597</v>
      </c>
      <c r="AU182" s="184" t="s">
        <v>94</v>
      </c>
      <c r="AY182" s="14" t="s">
        <v>168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4" t="s">
        <v>84</v>
      </c>
      <c r="BK182" s="185">
        <f>ROUND(I182*H182,2)</f>
        <v>0</v>
      </c>
      <c r="BL182" s="14" t="s">
        <v>176</v>
      </c>
      <c r="BM182" s="184" t="s">
        <v>3074</v>
      </c>
    </row>
    <row r="183" spans="1:65" s="2" customFormat="1" ht="24.2" customHeight="1">
      <c r="A183" s="31"/>
      <c r="B183" s="32"/>
      <c r="C183" s="172" t="s">
        <v>298</v>
      </c>
      <c r="D183" s="172" t="s">
        <v>163</v>
      </c>
      <c r="E183" s="173" t="s">
        <v>3075</v>
      </c>
      <c r="F183" s="174" t="s">
        <v>3076</v>
      </c>
      <c r="G183" s="175" t="s">
        <v>166</v>
      </c>
      <c r="H183" s="176">
        <v>1</v>
      </c>
      <c r="I183" s="177"/>
      <c r="J183" s="178">
        <f>ROUND(I183*H183,2)</f>
        <v>0</v>
      </c>
      <c r="K183" s="174" t="s">
        <v>1</v>
      </c>
      <c r="L183" s="179"/>
      <c r="M183" s="180" t="s">
        <v>1</v>
      </c>
      <c r="N183" s="181" t="s">
        <v>42</v>
      </c>
      <c r="O183" s="68"/>
      <c r="P183" s="182">
        <f>O183*H183</f>
        <v>0</v>
      </c>
      <c r="Q183" s="182">
        <v>1.521E-2</v>
      </c>
      <c r="R183" s="182">
        <f>Q183*H183</f>
        <v>1.521E-2</v>
      </c>
      <c r="S183" s="182">
        <v>0</v>
      </c>
      <c r="T183" s="18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4" t="s">
        <v>193</v>
      </c>
      <c r="AT183" s="184" t="s">
        <v>163</v>
      </c>
      <c r="AU183" s="184" t="s">
        <v>94</v>
      </c>
      <c r="AY183" s="14" t="s">
        <v>168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4" t="s">
        <v>84</v>
      </c>
      <c r="BK183" s="185">
        <f>ROUND(I183*H183,2)</f>
        <v>0</v>
      </c>
      <c r="BL183" s="14" t="s">
        <v>176</v>
      </c>
      <c r="BM183" s="184" t="s">
        <v>3077</v>
      </c>
    </row>
    <row r="184" spans="1:65" s="12" customFormat="1" ht="22.9" customHeight="1">
      <c r="B184" s="195"/>
      <c r="C184" s="196"/>
      <c r="D184" s="197" t="s">
        <v>76</v>
      </c>
      <c r="E184" s="209" t="s">
        <v>197</v>
      </c>
      <c r="F184" s="209" t="s">
        <v>3078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SUM(P185:P187)</f>
        <v>0</v>
      </c>
      <c r="Q184" s="203"/>
      <c r="R184" s="204">
        <f>SUM(R185:R187)</f>
        <v>3.8440000000000002E-3</v>
      </c>
      <c r="S184" s="203"/>
      <c r="T184" s="205">
        <f>SUM(T185:T187)</f>
        <v>0</v>
      </c>
      <c r="AR184" s="206" t="s">
        <v>84</v>
      </c>
      <c r="AT184" s="207" t="s">
        <v>76</v>
      </c>
      <c r="AU184" s="207" t="s">
        <v>84</v>
      </c>
      <c r="AY184" s="206" t="s">
        <v>168</v>
      </c>
      <c r="BK184" s="208">
        <f>SUM(BK185:BK187)</f>
        <v>0</v>
      </c>
    </row>
    <row r="185" spans="1:65" s="2" customFormat="1" ht="24.2" customHeight="1">
      <c r="A185" s="31"/>
      <c r="B185" s="32"/>
      <c r="C185" s="186" t="s">
        <v>302</v>
      </c>
      <c r="D185" s="186" t="s">
        <v>597</v>
      </c>
      <c r="E185" s="187" t="s">
        <v>3079</v>
      </c>
      <c r="F185" s="188" t="s">
        <v>3080</v>
      </c>
      <c r="G185" s="189" t="s">
        <v>1294</v>
      </c>
      <c r="H185" s="190">
        <v>133</v>
      </c>
      <c r="I185" s="191"/>
      <c r="J185" s="192">
        <f>ROUND(I185*H185,2)</f>
        <v>0</v>
      </c>
      <c r="K185" s="188" t="s">
        <v>1</v>
      </c>
      <c r="L185" s="36"/>
      <c r="M185" s="193" t="s">
        <v>1</v>
      </c>
      <c r="N185" s="194" t="s">
        <v>42</v>
      </c>
      <c r="O185" s="68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4" t="s">
        <v>176</v>
      </c>
      <c r="AT185" s="184" t="s">
        <v>597</v>
      </c>
      <c r="AU185" s="184" t="s">
        <v>86</v>
      </c>
      <c r="AY185" s="14" t="s">
        <v>168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4" t="s">
        <v>84</v>
      </c>
      <c r="BK185" s="185">
        <f>ROUND(I185*H185,2)</f>
        <v>0</v>
      </c>
      <c r="BL185" s="14" t="s">
        <v>176</v>
      </c>
      <c r="BM185" s="184" t="s">
        <v>3081</v>
      </c>
    </row>
    <row r="186" spans="1:65" s="2" customFormat="1" ht="24.2" customHeight="1">
      <c r="A186" s="31"/>
      <c r="B186" s="32"/>
      <c r="C186" s="186" t="s">
        <v>306</v>
      </c>
      <c r="D186" s="186" t="s">
        <v>597</v>
      </c>
      <c r="E186" s="187" t="s">
        <v>3082</v>
      </c>
      <c r="F186" s="188" t="s">
        <v>3083</v>
      </c>
      <c r="G186" s="189" t="s">
        <v>1294</v>
      </c>
      <c r="H186" s="190">
        <v>133</v>
      </c>
      <c r="I186" s="191"/>
      <c r="J186" s="192">
        <f>ROUND(I186*H186,2)</f>
        <v>0</v>
      </c>
      <c r="K186" s="188" t="s">
        <v>1</v>
      </c>
      <c r="L186" s="36"/>
      <c r="M186" s="193" t="s">
        <v>1</v>
      </c>
      <c r="N186" s="194" t="s">
        <v>42</v>
      </c>
      <c r="O186" s="68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4" t="s">
        <v>176</v>
      </c>
      <c r="AT186" s="184" t="s">
        <v>597</v>
      </c>
      <c r="AU186" s="184" t="s">
        <v>86</v>
      </c>
      <c r="AY186" s="14" t="s">
        <v>168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4" t="s">
        <v>84</v>
      </c>
      <c r="BK186" s="185">
        <f>ROUND(I186*H186,2)</f>
        <v>0</v>
      </c>
      <c r="BL186" s="14" t="s">
        <v>176</v>
      </c>
      <c r="BM186" s="184" t="s">
        <v>3084</v>
      </c>
    </row>
    <row r="187" spans="1:65" s="2" customFormat="1" ht="24.2" customHeight="1">
      <c r="A187" s="31"/>
      <c r="B187" s="32"/>
      <c r="C187" s="186" t="s">
        <v>310</v>
      </c>
      <c r="D187" s="186" t="s">
        <v>597</v>
      </c>
      <c r="E187" s="187" t="s">
        <v>3085</v>
      </c>
      <c r="F187" s="188" t="s">
        <v>3086</v>
      </c>
      <c r="G187" s="189" t="s">
        <v>1328</v>
      </c>
      <c r="H187" s="190">
        <v>96.1</v>
      </c>
      <c r="I187" s="191"/>
      <c r="J187" s="192">
        <f>ROUND(I187*H187,2)</f>
        <v>0</v>
      </c>
      <c r="K187" s="188" t="s">
        <v>1</v>
      </c>
      <c r="L187" s="36"/>
      <c r="M187" s="193" t="s">
        <v>1</v>
      </c>
      <c r="N187" s="194" t="s">
        <v>42</v>
      </c>
      <c r="O187" s="68"/>
      <c r="P187" s="182">
        <f>O187*H187</f>
        <v>0</v>
      </c>
      <c r="Q187" s="182">
        <v>4.0000000000000003E-5</v>
      </c>
      <c r="R187" s="182">
        <f>Q187*H187</f>
        <v>3.8440000000000002E-3</v>
      </c>
      <c r="S187" s="182">
        <v>0</v>
      </c>
      <c r="T187" s="18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4" t="s">
        <v>176</v>
      </c>
      <c r="AT187" s="184" t="s">
        <v>597</v>
      </c>
      <c r="AU187" s="184" t="s">
        <v>86</v>
      </c>
      <c r="AY187" s="14" t="s">
        <v>168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4" t="s">
        <v>84</v>
      </c>
      <c r="BK187" s="185">
        <f>ROUND(I187*H187,2)</f>
        <v>0</v>
      </c>
      <c r="BL187" s="14" t="s">
        <v>176</v>
      </c>
      <c r="BM187" s="184" t="s">
        <v>3087</v>
      </c>
    </row>
    <row r="188" spans="1:65" s="12" customFormat="1" ht="22.9" customHeight="1">
      <c r="B188" s="195"/>
      <c r="C188" s="196"/>
      <c r="D188" s="197" t="s">
        <v>76</v>
      </c>
      <c r="E188" s="209" t="s">
        <v>1859</v>
      </c>
      <c r="F188" s="209" t="s">
        <v>3088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P189</f>
        <v>0</v>
      </c>
      <c r="Q188" s="203"/>
      <c r="R188" s="204">
        <f>R189</f>
        <v>6.7943999999999991E-2</v>
      </c>
      <c r="S188" s="203"/>
      <c r="T188" s="205">
        <f>T189</f>
        <v>0</v>
      </c>
      <c r="AR188" s="206" t="s">
        <v>84</v>
      </c>
      <c r="AT188" s="207" t="s">
        <v>76</v>
      </c>
      <c r="AU188" s="207" t="s">
        <v>84</v>
      </c>
      <c r="AY188" s="206" t="s">
        <v>168</v>
      </c>
      <c r="BK188" s="208">
        <f>BK189</f>
        <v>0</v>
      </c>
    </row>
    <row r="189" spans="1:65" s="2" customFormat="1" ht="14.45" customHeight="1">
      <c r="A189" s="31"/>
      <c r="B189" s="32"/>
      <c r="C189" s="172" t="s">
        <v>314</v>
      </c>
      <c r="D189" s="172" t="s">
        <v>163</v>
      </c>
      <c r="E189" s="173" t="s">
        <v>3089</v>
      </c>
      <c r="F189" s="174" t="s">
        <v>3090</v>
      </c>
      <c r="G189" s="175" t="s">
        <v>212</v>
      </c>
      <c r="H189" s="176">
        <v>3.8</v>
      </c>
      <c r="I189" s="177"/>
      <c r="J189" s="178">
        <f>ROUND(I189*H189,2)</f>
        <v>0</v>
      </c>
      <c r="K189" s="174" t="s">
        <v>1</v>
      </c>
      <c r="L189" s="179"/>
      <c r="M189" s="180" t="s">
        <v>1</v>
      </c>
      <c r="N189" s="181" t="s">
        <v>42</v>
      </c>
      <c r="O189" s="68"/>
      <c r="P189" s="182">
        <f>O189*H189</f>
        <v>0</v>
      </c>
      <c r="Q189" s="182">
        <v>1.788E-2</v>
      </c>
      <c r="R189" s="182">
        <f>Q189*H189</f>
        <v>6.7943999999999991E-2</v>
      </c>
      <c r="S189" s="182">
        <v>0</v>
      </c>
      <c r="T189" s="18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4" t="s">
        <v>193</v>
      </c>
      <c r="AT189" s="184" t="s">
        <v>163</v>
      </c>
      <c r="AU189" s="184" t="s">
        <v>86</v>
      </c>
      <c r="AY189" s="14" t="s">
        <v>168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4" t="s">
        <v>84</v>
      </c>
      <c r="BK189" s="185">
        <f>ROUND(I189*H189,2)</f>
        <v>0</v>
      </c>
      <c r="BL189" s="14" t="s">
        <v>176</v>
      </c>
      <c r="BM189" s="184" t="s">
        <v>3091</v>
      </c>
    </row>
    <row r="190" spans="1:65" s="12" customFormat="1" ht="22.9" customHeight="1">
      <c r="B190" s="195"/>
      <c r="C190" s="196"/>
      <c r="D190" s="197" t="s">
        <v>76</v>
      </c>
      <c r="E190" s="209" t="s">
        <v>501</v>
      </c>
      <c r="F190" s="209" t="s">
        <v>3092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SUM(P191:P203)</f>
        <v>0</v>
      </c>
      <c r="Q190" s="203"/>
      <c r="R190" s="204">
        <f>SUM(R191:R203)</f>
        <v>0.14018</v>
      </c>
      <c r="S190" s="203"/>
      <c r="T190" s="205">
        <f>SUM(T191:T203)</f>
        <v>30.643725799999999</v>
      </c>
      <c r="AR190" s="206" t="s">
        <v>84</v>
      </c>
      <c r="AT190" s="207" t="s">
        <v>76</v>
      </c>
      <c r="AU190" s="207" t="s">
        <v>84</v>
      </c>
      <c r="AY190" s="206" t="s">
        <v>168</v>
      </c>
      <c r="BK190" s="208">
        <f>SUM(BK191:BK203)</f>
        <v>0</v>
      </c>
    </row>
    <row r="191" spans="1:65" s="2" customFormat="1" ht="14.45" customHeight="1">
      <c r="A191" s="31"/>
      <c r="B191" s="32"/>
      <c r="C191" s="186" t="s">
        <v>318</v>
      </c>
      <c r="D191" s="186" t="s">
        <v>597</v>
      </c>
      <c r="E191" s="187" t="s">
        <v>3093</v>
      </c>
      <c r="F191" s="188" t="s">
        <v>3094</v>
      </c>
      <c r="G191" s="189" t="s">
        <v>1328</v>
      </c>
      <c r="H191" s="190">
        <v>3.8</v>
      </c>
      <c r="I191" s="191"/>
      <c r="J191" s="192">
        <f t="shared" ref="J191:J203" si="30">ROUND(I191*H191,2)</f>
        <v>0</v>
      </c>
      <c r="K191" s="188" t="s">
        <v>1</v>
      </c>
      <c r="L191" s="36"/>
      <c r="M191" s="193" t="s">
        <v>1</v>
      </c>
      <c r="N191" s="194" t="s">
        <v>42</v>
      </c>
      <c r="O191" s="68"/>
      <c r="P191" s="182">
        <f t="shared" ref="P191:P203" si="31">O191*H191</f>
        <v>0</v>
      </c>
      <c r="Q191" s="182">
        <v>0</v>
      </c>
      <c r="R191" s="182">
        <f t="shared" ref="R191:R203" si="32">Q191*H191</f>
        <v>0</v>
      </c>
      <c r="S191" s="182">
        <v>0.28100000000000003</v>
      </c>
      <c r="T191" s="183">
        <f t="shared" ref="T191:T203" si="33">S191*H191</f>
        <v>1.0678000000000001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4" t="s">
        <v>176</v>
      </c>
      <c r="AT191" s="184" t="s">
        <v>597</v>
      </c>
      <c r="AU191" s="184" t="s">
        <v>86</v>
      </c>
      <c r="AY191" s="14" t="s">
        <v>168</v>
      </c>
      <c r="BE191" s="185">
        <f t="shared" ref="BE191:BE203" si="34">IF(N191="základní",J191,0)</f>
        <v>0</v>
      </c>
      <c r="BF191" s="185">
        <f t="shared" ref="BF191:BF203" si="35">IF(N191="snížená",J191,0)</f>
        <v>0</v>
      </c>
      <c r="BG191" s="185">
        <f t="shared" ref="BG191:BG203" si="36">IF(N191="zákl. přenesená",J191,0)</f>
        <v>0</v>
      </c>
      <c r="BH191" s="185">
        <f t="shared" ref="BH191:BH203" si="37">IF(N191="sníž. přenesená",J191,0)</f>
        <v>0</v>
      </c>
      <c r="BI191" s="185">
        <f t="shared" ref="BI191:BI203" si="38">IF(N191="nulová",J191,0)</f>
        <v>0</v>
      </c>
      <c r="BJ191" s="14" t="s">
        <v>84</v>
      </c>
      <c r="BK191" s="185">
        <f t="shared" ref="BK191:BK203" si="39">ROUND(I191*H191,2)</f>
        <v>0</v>
      </c>
      <c r="BL191" s="14" t="s">
        <v>176</v>
      </c>
      <c r="BM191" s="184" t="s">
        <v>3095</v>
      </c>
    </row>
    <row r="192" spans="1:65" s="2" customFormat="1" ht="24.2" customHeight="1">
      <c r="A192" s="31"/>
      <c r="B192" s="32"/>
      <c r="C192" s="186" t="s">
        <v>322</v>
      </c>
      <c r="D192" s="186" t="s">
        <v>597</v>
      </c>
      <c r="E192" s="187" t="s">
        <v>3096</v>
      </c>
      <c r="F192" s="188" t="s">
        <v>3097</v>
      </c>
      <c r="G192" s="189" t="s">
        <v>1294</v>
      </c>
      <c r="H192" s="190">
        <v>0.21</v>
      </c>
      <c r="I192" s="191"/>
      <c r="J192" s="192">
        <f t="shared" si="30"/>
        <v>0</v>
      </c>
      <c r="K192" s="188" t="s">
        <v>1</v>
      </c>
      <c r="L192" s="36"/>
      <c r="M192" s="193" t="s">
        <v>1</v>
      </c>
      <c r="N192" s="194" t="s">
        <v>42</v>
      </c>
      <c r="O192" s="68"/>
      <c r="P192" s="182">
        <f t="shared" si="31"/>
        <v>0</v>
      </c>
      <c r="Q192" s="182">
        <v>0</v>
      </c>
      <c r="R192" s="182">
        <f t="shared" si="32"/>
        <v>0</v>
      </c>
      <c r="S192" s="182">
        <v>0</v>
      </c>
      <c r="T192" s="183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4" t="s">
        <v>176</v>
      </c>
      <c r="AT192" s="184" t="s">
        <v>597</v>
      </c>
      <c r="AU192" s="184" t="s">
        <v>86</v>
      </c>
      <c r="AY192" s="14" t="s">
        <v>168</v>
      </c>
      <c r="BE192" s="185">
        <f t="shared" si="34"/>
        <v>0</v>
      </c>
      <c r="BF192" s="185">
        <f t="shared" si="35"/>
        <v>0</v>
      </c>
      <c r="BG192" s="185">
        <f t="shared" si="36"/>
        <v>0</v>
      </c>
      <c r="BH192" s="185">
        <f t="shared" si="37"/>
        <v>0</v>
      </c>
      <c r="BI192" s="185">
        <f t="shared" si="38"/>
        <v>0</v>
      </c>
      <c r="BJ192" s="14" t="s">
        <v>84</v>
      </c>
      <c r="BK192" s="185">
        <f t="shared" si="39"/>
        <v>0</v>
      </c>
      <c r="BL192" s="14" t="s">
        <v>176</v>
      </c>
      <c r="BM192" s="184" t="s">
        <v>3098</v>
      </c>
    </row>
    <row r="193" spans="1:65" s="2" customFormat="1" ht="24.2" customHeight="1">
      <c r="A193" s="31"/>
      <c r="B193" s="32"/>
      <c r="C193" s="186" t="s">
        <v>326</v>
      </c>
      <c r="D193" s="186" t="s">
        <v>597</v>
      </c>
      <c r="E193" s="187" t="s">
        <v>3099</v>
      </c>
      <c r="F193" s="188" t="s">
        <v>3100</v>
      </c>
      <c r="G193" s="189" t="s">
        <v>166</v>
      </c>
      <c r="H193" s="190">
        <v>2</v>
      </c>
      <c r="I193" s="191"/>
      <c r="J193" s="192">
        <f t="shared" si="30"/>
        <v>0</v>
      </c>
      <c r="K193" s="188" t="s">
        <v>1</v>
      </c>
      <c r="L193" s="36"/>
      <c r="M193" s="193" t="s">
        <v>1</v>
      </c>
      <c r="N193" s="194" t="s">
        <v>42</v>
      </c>
      <c r="O193" s="68"/>
      <c r="P193" s="182">
        <f t="shared" si="31"/>
        <v>0</v>
      </c>
      <c r="Q193" s="182">
        <v>0</v>
      </c>
      <c r="R193" s="182">
        <f t="shared" si="32"/>
        <v>0</v>
      </c>
      <c r="S193" s="182">
        <v>2.4E-2</v>
      </c>
      <c r="T193" s="183">
        <f t="shared" si="33"/>
        <v>4.8000000000000001E-2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4" t="s">
        <v>226</v>
      </c>
      <c r="AT193" s="184" t="s">
        <v>597</v>
      </c>
      <c r="AU193" s="184" t="s">
        <v>86</v>
      </c>
      <c r="AY193" s="14" t="s">
        <v>168</v>
      </c>
      <c r="BE193" s="185">
        <f t="shared" si="34"/>
        <v>0</v>
      </c>
      <c r="BF193" s="185">
        <f t="shared" si="35"/>
        <v>0</v>
      </c>
      <c r="BG193" s="185">
        <f t="shared" si="36"/>
        <v>0</v>
      </c>
      <c r="BH193" s="185">
        <f t="shared" si="37"/>
        <v>0</v>
      </c>
      <c r="BI193" s="185">
        <f t="shared" si="38"/>
        <v>0</v>
      </c>
      <c r="BJ193" s="14" t="s">
        <v>84</v>
      </c>
      <c r="BK193" s="185">
        <f t="shared" si="39"/>
        <v>0</v>
      </c>
      <c r="BL193" s="14" t="s">
        <v>226</v>
      </c>
      <c r="BM193" s="184" t="s">
        <v>3101</v>
      </c>
    </row>
    <row r="194" spans="1:65" s="2" customFormat="1" ht="24.2" customHeight="1">
      <c r="A194" s="31"/>
      <c r="B194" s="32"/>
      <c r="C194" s="186" t="s">
        <v>330</v>
      </c>
      <c r="D194" s="186" t="s">
        <v>597</v>
      </c>
      <c r="E194" s="187" t="s">
        <v>3102</v>
      </c>
      <c r="F194" s="188" t="s">
        <v>3103</v>
      </c>
      <c r="G194" s="189" t="s">
        <v>166</v>
      </c>
      <c r="H194" s="190">
        <v>1</v>
      </c>
      <c r="I194" s="191"/>
      <c r="J194" s="192">
        <f t="shared" si="30"/>
        <v>0</v>
      </c>
      <c r="K194" s="188" t="s">
        <v>1</v>
      </c>
      <c r="L194" s="36"/>
      <c r="M194" s="193" t="s">
        <v>1</v>
      </c>
      <c r="N194" s="194" t="s">
        <v>42</v>
      </c>
      <c r="O194" s="68"/>
      <c r="P194" s="182">
        <f t="shared" si="31"/>
        <v>0</v>
      </c>
      <c r="Q194" s="182">
        <v>0</v>
      </c>
      <c r="R194" s="182">
        <f t="shared" si="32"/>
        <v>0</v>
      </c>
      <c r="S194" s="182">
        <v>2.8000000000000001E-2</v>
      </c>
      <c r="T194" s="183">
        <f t="shared" si="33"/>
        <v>2.8000000000000001E-2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4" t="s">
        <v>226</v>
      </c>
      <c r="AT194" s="184" t="s">
        <v>597</v>
      </c>
      <c r="AU194" s="184" t="s">
        <v>86</v>
      </c>
      <c r="AY194" s="14" t="s">
        <v>168</v>
      </c>
      <c r="BE194" s="185">
        <f t="shared" si="34"/>
        <v>0</v>
      </c>
      <c r="BF194" s="185">
        <f t="shared" si="35"/>
        <v>0</v>
      </c>
      <c r="BG194" s="185">
        <f t="shared" si="36"/>
        <v>0</v>
      </c>
      <c r="BH194" s="185">
        <f t="shared" si="37"/>
        <v>0</v>
      </c>
      <c r="BI194" s="185">
        <f t="shared" si="38"/>
        <v>0</v>
      </c>
      <c r="BJ194" s="14" t="s">
        <v>84</v>
      </c>
      <c r="BK194" s="185">
        <f t="shared" si="39"/>
        <v>0</v>
      </c>
      <c r="BL194" s="14" t="s">
        <v>226</v>
      </c>
      <c r="BM194" s="184" t="s">
        <v>3104</v>
      </c>
    </row>
    <row r="195" spans="1:65" s="2" customFormat="1" ht="14.45" customHeight="1">
      <c r="A195" s="31"/>
      <c r="B195" s="32"/>
      <c r="C195" s="186" t="s">
        <v>334</v>
      </c>
      <c r="D195" s="186" t="s">
        <v>597</v>
      </c>
      <c r="E195" s="187" t="s">
        <v>3105</v>
      </c>
      <c r="F195" s="188" t="s">
        <v>3106</v>
      </c>
      <c r="G195" s="189" t="s">
        <v>166</v>
      </c>
      <c r="H195" s="190">
        <v>2</v>
      </c>
      <c r="I195" s="191"/>
      <c r="J195" s="192">
        <f t="shared" si="30"/>
        <v>0</v>
      </c>
      <c r="K195" s="188" t="s">
        <v>1</v>
      </c>
      <c r="L195" s="36"/>
      <c r="M195" s="193" t="s">
        <v>1</v>
      </c>
      <c r="N195" s="194" t="s">
        <v>42</v>
      </c>
      <c r="O195" s="68"/>
      <c r="P195" s="182">
        <f t="shared" si="31"/>
        <v>0</v>
      </c>
      <c r="Q195" s="182">
        <v>0</v>
      </c>
      <c r="R195" s="182">
        <f t="shared" si="32"/>
        <v>0</v>
      </c>
      <c r="S195" s="182">
        <v>1.2999999999999999E-2</v>
      </c>
      <c r="T195" s="183">
        <f t="shared" si="33"/>
        <v>2.5999999999999999E-2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4" t="s">
        <v>226</v>
      </c>
      <c r="AT195" s="184" t="s">
        <v>597</v>
      </c>
      <c r="AU195" s="184" t="s">
        <v>86</v>
      </c>
      <c r="AY195" s="14" t="s">
        <v>168</v>
      </c>
      <c r="BE195" s="185">
        <f t="shared" si="34"/>
        <v>0</v>
      </c>
      <c r="BF195" s="185">
        <f t="shared" si="35"/>
        <v>0</v>
      </c>
      <c r="BG195" s="185">
        <f t="shared" si="36"/>
        <v>0</v>
      </c>
      <c r="BH195" s="185">
        <f t="shared" si="37"/>
        <v>0</v>
      </c>
      <c r="BI195" s="185">
        <f t="shared" si="38"/>
        <v>0</v>
      </c>
      <c r="BJ195" s="14" t="s">
        <v>84</v>
      </c>
      <c r="BK195" s="185">
        <f t="shared" si="39"/>
        <v>0</v>
      </c>
      <c r="BL195" s="14" t="s">
        <v>226</v>
      </c>
      <c r="BM195" s="184" t="s">
        <v>3107</v>
      </c>
    </row>
    <row r="196" spans="1:65" s="2" customFormat="1" ht="24.2" customHeight="1">
      <c r="A196" s="31"/>
      <c r="B196" s="32"/>
      <c r="C196" s="186" t="s">
        <v>338</v>
      </c>
      <c r="D196" s="186" t="s">
        <v>597</v>
      </c>
      <c r="E196" s="187" t="s">
        <v>3108</v>
      </c>
      <c r="F196" s="188" t="s">
        <v>3109</v>
      </c>
      <c r="G196" s="189" t="s">
        <v>166</v>
      </c>
      <c r="H196" s="190">
        <v>1</v>
      </c>
      <c r="I196" s="191"/>
      <c r="J196" s="192">
        <f t="shared" si="30"/>
        <v>0</v>
      </c>
      <c r="K196" s="188" t="s">
        <v>1</v>
      </c>
      <c r="L196" s="36"/>
      <c r="M196" s="193" t="s">
        <v>1</v>
      </c>
      <c r="N196" s="194" t="s">
        <v>42</v>
      </c>
      <c r="O196" s="68"/>
      <c r="P196" s="182">
        <f t="shared" si="31"/>
        <v>0</v>
      </c>
      <c r="Q196" s="182">
        <v>0</v>
      </c>
      <c r="R196" s="182">
        <f t="shared" si="32"/>
        <v>0</v>
      </c>
      <c r="S196" s="182">
        <v>1.4999999999999999E-2</v>
      </c>
      <c r="T196" s="183">
        <f t="shared" si="33"/>
        <v>1.4999999999999999E-2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4" t="s">
        <v>226</v>
      </c>
      <c r="AT196" s="184" t="s">
        <v>597</v>
      </c>
      <c r="AU196" s="184" t="s">
        <v>86</v>
      </c>
      <c r="AY196" s="14" t="s">
        <v>168</v>
      </c>
      <c r="BE196" s="185">
        <f t="shared" si="34"/>
        <v>0</v>
      </c>
      <c r="BF196" s="185">
        <f t="shared" si="35"/>
        <v>0</v>
      </c>
      <c r="BG196" s="185">
        <f t="shared" si="36"/>
        <v>0</v>
      </c>
      <c r="BH196" s="185">
        <f t="shared" si="37"/>
        <v>0</v>
      </c>
      <c r="BI196" s="185">
        <f t="shared" si="38"/>
        <v>0</v>
      </c>
      <c r="BJ196" s="14" t="s">
        <v>84</v>
      </c>
      <c r="BK196" s="185">
        <f t="shared" si="39"/>
        <v>0</v>
      </c>
      <c r="BL196" s="14" t="s">
        <v>226</v>
      </c>
      <c r="BM196" s="184" t="s">
        <v>3110</v>
      </c>
    </row>
    <row r="197" spans="1:65" s="2" customFormat="1" ht="24.2" customHeight="1">
      <c r="A197" s="31"/>
      <c r="B197" s="32"/>
      <c r="C197" s="186" t="s">
        <v>342</v>
      </c>
      <c r="D197" s="186" t="s">
        <v>597</v>
      </c>
      <c r="E197" s="187" t="s">
        <v>3111</v>
      </c>
      <c r="F197" s="188" t="s">
        <v>3112</v>
      </c>
      <c r="G197" s="189" t="s">
        <v>1328</v>
      </c>
      <c r="H197" s="190">
        <v>34.6</v>
      </c>
      <c r="I197" s="191"/>
      <c r="J197" s="192">
        <f t="shared" si="30"/>
        <v>0</v>
      </c>
      <c r="K197" s="188" t="s">
        <v>1</v>
      </c>
      <c r="L197" s="36"/>
      <c r="M197" s="193" t="s">
        <v>1</v>
      </c>
      <c r="N197" s="194" t="s">
        <v>42</v>
      </c>
      <c r="O197" s="68"/>
      <c r="P197" s="182">
        <f t="shared" si="31"/>
        <v>0</v>
      </c>
      <c r="Q197" s="182">
        <v>0</v>
      </c>
      <c r="R197" s="182">
        <f t="shared" si="32"/>
        <v>0</v>
      </c>
      <c r="S197" s="182">
        <v>3.0000000000000001E-3</v>
      </c>
      <c r="T197" s="183">
        <f t="shared" si="33"/>
        <v>0.1038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4" t="s">
        <v>226</v>
      </c>
      <c r="AT197" s="184" t="s">
        <v>597</v>
      </c>
      <c r="AU197" s="184" t="s">
        <v>86</v>
      </c>
      <c r="AY197" s="14" t="s">
        <v>168</v>
      </c>
      <c r="BE197" s="185">
        <f t="shared" si="34"/>
        <v>0</v>
      </c>
      <c r="BF197" s="185">
        <f t="shared" si="35"/>
        <v>0</v>
      </c>
      <c r="BG197" s="185">
        <f t="shared" si="36"/>
        <v>0</v>
      </c>
      <c r="BH197" s="185">
        <f t="shared" si="37"/>
        <v>0</v>
      </c>
      <c r="BI197" s="185">
        <f t="shared" si="38"/>
        <v>0</v>
      </c>
      <c r="BJ197" s="14" t="s">
        <v>84</v>
      </c>
      <c r="BK197" s="185">
        <f t="shared" si="39"/>
        <v>0</v>
      </c>
      <c r="BL197" s="14" t="s">
        <v>226</v>
      </c>
      <c r="BM197" s="184" t="s">
        <v>3113</v>
      </c>
    </row>
    <row r="198" spans="1:65" s="2" customFormat="1" ht="14.45" customHeight="1">
      <c r="A198" s="31"/>
      <c r="B198" s="32"/>
      <c r="C198" s="186" t="s">
        <v>346</v>
      </c>
      <c r="D198" s="186" t="s">
        <v>597</v>
      </c>
      <c r="E198" s="187" t="s">
        <v>3114</v>
      </c>
      <c r="F198" s="188" t="s">
        <v>3115</v>
      </c>
      <c r="G198" s="189" t="s">
        <v>1328</v>
      </c>
      <c r="H198" s="190">
        <v>140.18</v>
      </c>
      <c r="I198" s="191"/>
      <c r="J198" s="192">
        <f t="shared" si="30"/>
        <v>0</v>
      </c>
      <c r="K198" s="188" t="s">
        <v>1</v>
      </c>
      <c r="L198" s="36"/>
      <c r="M198" s="193" t="s">
        <v>1</v>
      </c>
      <c r="N198" s="194" t="s">
        <v>42</v>
      </c>
      <c r="O198" s="68"/>
      <c r="P198" s="182">
        <f t="shared" si="31"/>
        <v>0</v>
      </c>
      <c r="Q198" s="182">
        <v>1E-3</v>
      </c>
      <c r="R198" s="182">
        <f t="shared" si="32"/>
        <v>0.14018</v>
      </c>
      <c r="S198" s="182">
        <v>3.1E-4</v>
      </c>
      <c r="T198" s="183">
        <f t="shared" si="33"/>
        <v>4.3455800000000003E-2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4" t="s">
        <v>226</v>
      </c>
      <c r="AT198" s="184" t="s">
        <v>597</v>
      </c>
      <c r="AU198" s="184" t="s">
        <v>86</v>
      </c>
      <c r="AY198" s="14" t="s">
        <v>168</v>
      </c>
      <c r="BE198" s="185">
        <f t="shared" si="34"/>
        <v>0</v>
      </c>
      <c r="BF198" s="185">
        <f t="shared" si="35"/>
        <v>0</v>
      </c>
      <c r="BG198" s="185">
        <f t="shared" si="36"/>
        <v>0</v>
      </c>
      <c r="BH198" s="185">
        <f t="shared" si="37"/>
        <v>0</v>
      </c>
      <c r="BI198" s="185">
        <f t="shared" si="38"/>
        <v>0</v>
      </c>
      <c r="BJ198" s="14" t="s">
        <v>84</v>
      </c>
      <c r="BK198" s="185">
        <f t="shared" si="39"/>
        <v>0</v>
      </c>
      <c r="BL198" s="14" t="s">
        <v>226</v>
      </c>
      <c r="BM198" s="184" t="s">
        <v>3116</v>
      </c>
    </row>
    <row r="199" spans="1:65" s="2" customFormat="1" ht="37.9" customHeight="1">
      <c r="A199" s="31"/>
      <c r="B199" s="32"/>
      <c r="C199" s="186" t="s">
        <v>350</v>
      </c>
      <c r="D199" s="186" t="s">
        <v>597</v>
      </c>
      <c r="E199" s="187" t="s">
        <v>3117</v>
      </c>
      <c r="F199" s="188" t="s">
        <v>3118</v>
      </c>
      <c r="G199" s="189" t="s">
        <v>1294</v>
      </c>
      <c r="H199" s="190">
        <v>9.109</v>
      </c>
      <c r="I199" s="191"/>
      <c r="J199" s="192">
        <f t="shared" si="30"/>
        <v>0</v>
      </c>
      <c r="K199" s="188" t="s">
        <v>1</v>
      </c>
      <c r="L199" s="36"/>
      <c r="M199" s="193" t="s">
        <v>1</v>
      </c>
      <c r="N199" s="194" t="s">
        <v>42</v>
      </c>
      <c r="O199" s="68"/>
      <c r="P199" s="182">
        <f t="shared" si="31"/>
        <v>0</v>
      </c>
      <c r="Q199" s="182">
        <v>0</v>
      </c>
      <c r="R199" s="182">
        <f t="shared" si="32"/>
        <v>0</v>
      </c>
      <c r="S199" s="182">
        <v>2.2000000000000002</v>
      </c>
      <c r="T199" s="183">
        <f t="shared" si="33"/>
        <v>20.039800000000003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4" t="s">
        <v>176</v>
      </c>
      <c r="AT199" s="184" t="s">
        <v>597</v>
      </c>
      <c r="AU199" s="184" t="s">
        <v>86</v>
      </c>
      <c r="AY199" s="14" t="s">
        <v>168</v>
      </c>
      <c r="BE199" s="185">
        <f t="shared" si="34"/>
        <v>0</v>
      </c>
      <c r="BF199" s="185">
        <f t="shared" si="35"/>
        <v>0</v>
      </c>
      <c r="BG199" s="185">
        <f t="shared" si="36"/>
        <v>0</v>
      </c>
      <c r="BH199" s="185">
        <f t="shared" si="37"/>
        <v>0</v>
      </c>
      <c r="BI199" s="185">
        <f t="shared" si="38"/>
        <v>0</v>
      </c>
      <c r="BJ199" s="14" t="s">
        <v>84</v>
      </c>
      <c r="BK199" s="185">
        <f t="shared" si="39"/>
        <v>0</v>
      </c>
      <c r="BL199" s="14" t="s">
        <v>176</v>
      </c>
      <c r="BM199" s="184" t="s">
        <v>3119</v>
      </c>
    </row>
    <row r="200" spans="1:65" s="2" customFormat="1" ht="24.2" customHeight="1">
      <c r="A200" s="31"/>
      <c r="B200" s="32"/>
      <c r="C200" s="186" t="s">
        <v>354</v>
      </c>
      <c r="D200" s="186" t="s">
        <v>597</v>
      </c>
      <c r="E200" s="187" t="s">
        <v>3120</v>
      </c>
      <c r="F200" s="188" t="s">
        <v>3121</v>
      </c>
      <c r="G200" s="189" t="s">
        <v>1328</v>
      </c>
      <c r="H200" s="190">
        <v>22.748000000000001</v>
      </c>
      <c r="I200" s="191"/>
      <c r="J200" s="192">
        <f t="shared" si="30"/>
        <v>0</v>
      </c>
      <c r="K200" s="188" t="s">
        <v>1</v>
      </c>
      <c r="L200" s="36"/>
      <c r="M200" s="193" t="s">
        <v>1</v>
      </c>
      <c r="N200" s="194" t="s">
        <v>42</v>
      </c>
      <c r="O200" s="68"/>
      <c r="P200" s="182">
        <f t="shared" si="31"/>
        <v>0</v>
      </c>
      <c r="Q200" s="182">
        <v>0</v>
      </c>
      <c r="R200" s="182">
        <f t="shared" si="32"/>
        <v>0</v>
      </c>
      <c r="S200" s="182">
        <v>3.5000000000000003E-2</v>
      </c>
      <c r="T200" s="183">
        <f t="shared" si="33"/>
        <v>0.79618000000000011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4" t="s">
        <v>176</v>
      </c>
      <c r="AT200" s="184" t="s">
        <v>597</v>
      </c>
      <c r="AU200" s="184" t="s">
        <v>86</v>
      </c>
      <c r="AY200" s="14" t="s">
        <v>168</v>
      </c>
      <c r="BE200" s="185">
        <f t="shared" si="34"/>
        <v>0</v>
      </c>
      <c r="BF200" s="185">
        <f t="shared" si="35"/>
        <v>0</v>
      </c>
      <c r="BG200" s="185">
        <f t="shared" si="36"/>
        <v>0</v>
      </c>
      <c r="BH200" s="185">
        <f t="shared" si="37"/>
        <v>0</v>
      </c>
      <c r="BI200" s="185">
        <f t="shared" si="38"/>
        <v>0</v>
      </c>
      <c r="BJ200" s="14" t="s">
        <v>84</v>
      </c>
      <c r="BK200" s="185">
        <f t="shared" si="39"/>
        <v>0</v>
      </c>
      <c r="BL200" s="14" t="s">
        <v>176</v>
      </c>
      <c r="BM200" s="184" t="s">
        <v>3122</v>
      </c>
    </row>
    <row r="201" spans="1:65" s="2" customFormat="1" ht="24.2" customHeight="1">
      <c r="A201" s="31"/>
      <c r="B201" s="32"/>
      <c r="C201" s="186" t="s">
        <v>358</v>
      </c>
      <c r="D201" s="186" t="s">
        <v>597</v>
      </c>
      <c r="E201" s="187" t="s">
        <v>3123</v>
      </c>
      <c r="F201" s="188" t="s">
        <v>3124</v>
      </c>
      <c r="G201" s="189" t="s">
        <v>212</v>
      </c>
      <c r="H201" s="190">
        <v>8.8000000000000007</v>
      </c>
      <c r="I201" s="191"/>
      <c r="J201" s="192">
        <f t="shared" si="30"/>
        <v>0</v>
      </c>
      <c r="K201" s="188" t="s">
        <v>1</v>
      </c>
      <c r="L201" s="36"/>
      <c r="M201" s="193" t="s">
        <v>1</v>
      </c>
      <c r="N201" s="194" t="s">
        <v>42</v>
      </c>
      <c r="O201" s="68"/>
      <c r="P201" s="182">
        <f t="shared" si="31"/>
        <v>0</v>
      </c>
      <c r="Q201" s="182">
        <v>0</v>
      </c>
      <c r="R201" s="182">
        <f t="shared" si="32"/>
        <v>0</v>
      </c>
      <c r="S201" s="182">
        <v>1.2E-2</v>
      </c>
      <c r="T201" s="183">
        <f t="shared" si="33"/>
        <v>0.10560000000000001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4" t="s">
        <v>176</v>
      </c>
      <c r="AT201" s="184" t="s">
        <v>597</v>
      </c>
      <c r="AU201" s="184" t="s">
        <v>86</v>
      </c>
      <c r="AY201" s="14" t="s">
        <v>168</v>
      </c>
      <c r="BE201" s="185">
        <f t="shared" si="34"/>
        <v>0</v>
      </c>
      <c r="BF201" s="185">
        <f t="shared" si="35"/>
        <v>0</v>
      </c>
      <c r="BG201" s="185">
        <f t="shared" si="36"/>
        <v>0</v>
      </c>
      <c r="BH201" s="185">
        <f t="shared" si="37"/>
        <v>0</v>
      </c>
      <c r="BI201" s="185">
        <f t="shared" si="38"/>
        <v>0</v>
      </c>
      <c r="BJ201" s="14" t="s">
        <v>84</v>
      </c>
      <c r="BK201" s="185">
        <f t="shared" si="39"/>
        <v>0</v>
      </c>
      <c r="BL201" s="14" t="s">
        <v>176</v>
      </c>
      <c r="BM201" s="184" t="s">
        <v>3125</v>
      </c>
    </row>
    <row r="202" spans="1:65" s="2" customFormat="1" ht="24.2" customHeight="1">
      <c r="A202" s="31"/>
      <c r="B202" s="32"/>
      <c r="C202" s="186" t="s">
        <v>14</v>
      </c>
      <c r="D202" s="186" t="s">
        <v>597</v>
      </c>
      <c r="E202" s="187" t="s">
        <v>3126</v>
      </c>
      <c r="F202" s="188" t="s">
        <v>3127</v>
      </c>
      <c r="G202" s="189" t="s">
        <v>166</v>
      </c>
      <c r="H202" s="190">
        <v>6</v>
      </c>
      <c r="I202" s="191"/>
      <c r="J202" s="192">
        <f t="shared" si="30"/>
        <v>0</v>
      </c>
      <c r="K202" s="188" t="s">
        <v>1</v>
      </c>
      <c r="L202" s="36"/>
      <c r="M202" s="193" t="s">
        <v>1</v>
      </c>
      <c r="N202" s="194" t="s">
        <v>42</v>
      </c>
      <c r="O202" s="68"/>
      <c r="P202" s="182">
        <f t="shared" si="31"/>
        <v>0</v>
      </c>
      <c r="Q202" s="182">
        <v>0</v>
      </c>
      <c r="R202" s="182">
        <f t="shared" si="32"/>
        <v>0</v>
      </c>
      <c r="S202" s="182">
        <v>3.1E-2</v>
      </c>
      <c r="T202" s="183">
        <f t="shared" si="33"/>
        <v>0.186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4" t="s">
        <v>176</v>
      </c>
      <c r="AT202" s="184" t="s">
        <v>597</v>
      </c>
      <c r="AU202" s="184" t="s">
        <v>86</v>
      </c>
      <c r="AY202" s="14" t="s">
        <v>168</v>
      </c>
      <c r="BE202" s="185">
        <f t="shared" si="34"/>
        <v>0</v>
      </c>
      <c r="BF202" s="185">
        <f t="shared" si="35"/>
        <v>0</v>
      </c>
      <c r="BG202" s="185">
        <f t="shared" si="36"/>
        <v>0</v>
      </c>
      <c r="BH202" s="185">
        <f t="shared" si="37"/>
        <v>0</v>
      </c>
      <c r="BI202" s="185">
        <f t="shared" si="38"/>
        <v>0</v>
      </c>
      <c r="BJ202" s="14" t="s">
        <v>84</v>
      </c>
      <c r="BK202" s="185">
        <f t="shared" si="39"/>
        <v>0</v>
      </c>
      <c r="BL202" s="14" t="s">
        <v>176</v>
      </c>
      <c r="BM202" s="184" t="s">
        <v>3128</v>
      </c>
    </row>
    <row r="203" spans="1:65" s="2" customFormat="1" ht="24.2" customHeight="1">
      <c r="A203" s="31"/>
      <c r="B203" s="32"/>
      <c r="C203" s="186" t="s">
        <v>365</v>
      </c>
      <c r="D203" s="186" t="s">
        <v>597</v>
      </c>
      <c r="E203" s="187" t="s">
        <v>3129</v>
      </c>
      <c r="F203" s="188" t="s">
        <v>3130</v>
      </c>
      <c r="G203" s="189" t="s">
        <v>1328</v>
      </c>
      <c r="H203" s="190">
        <v>177.91499999999999</v>
      </c>
      <c r="I203" s="191"/>
      <c r="J203" s="192">
        <f t="shared" si="30"/>
        <v>0</v>
      </c>
      <c r="K203" s="188" t="s">
        <v>1</v>
      </c>
      <c r="L203" s="36"/>
      <c r="M203" s="193" t="s">
        <v>1</v>
      </c>
      <c r="N203" s="194" t="s">
        <v>42</v>
      </c>
      <c r="O203" s="68"/>
      <c r="P203" s="182">
        <f t="shared" si="31"/>
        <v>0</v>
      </c>
      <c r="Q203" s="182">
        <v>0</v>
      </c>
      <c r="R203" s="182">
        <f t="shared" si="32"/>
        <v>0</v>
      </c>
      <c r="S203" s="182">
        <v>4.5999999999999999E-2</v>
      </c>
      <c r="T203" s="183">
        <f t="shared" si="33"/>
        <v>8.1840899999999994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4" t="s">
        <v>176</v>
      </c>
      <c r="AT203" s="184" t="s">
        <v>597</v>
      </c>
      <c r="AU203" s="184" t="s">
        <v>86</v>
      </c>
      <c r="AY203" s="14" t="s">
        <v>168</v>
      </c>
      <c r="BE203" s="185">
        <f t="shared" si="34"/>
        <v>0</v>
      </c>
      <c r="BF203" s="185">
        <f t="shared" si="35"/>
        <v>0</v>
      </c>
      <c r="BG203" s="185">
        <f t="shared" si="36"/>
        <v>0</v>
      </c>
      <c r="BH203" s="185">
        <f t="shared" si="37"/>
        <v>0</v>
      </c>
      <c r="BI203" s="185">
        <f t="shared" si="38"/>
        <v>0</v>
      </c>
      <c r="BJ203" s="14" t="s">
        <v>84</v>
      </c>
      <c r="BK203" s="185">
        <f t="shared" si="39"/>
        <v>0</v>
      </c>
      <c r="BL203" s="14" t="s">
        <v>176</v>
      </c>
      <c r="BM203" s="184" t="s">
        <v>3131</v>
      </c>
    </row>
    <row r="204" spans="1:65" s="12" customFormat="1" ht="22.9" customHeight="1">
      <c r="B204" s="195"/>
      <c r="C204" s="196"/>
      <c r="D204" s="197" t="s">
        <v>76</v>
      </c>
      <c r="E204" s="209" t="s">
        <v>3132</v>
      </c>
      <c r="F204" s="209" t="s">
        <v>3133</v>
      </c>
      <c r="G204" s="196"/>
      <c r="H204" s="196"/>
      <c r="I204" s="199"/>
      <c r="J204" s="210">
        <f>BK204</f>
        <v>0</v>
      </c>
      <c r="K204" s="196"/>
      <c r="L204" s="201"/>
      <c r="M204" s="202"/>
      <c r="N204" s="203"/>
      <c r="O204" s="203"/>
      <c r="P204" s="204">
        <f>SUM(P205:P208)</f>
        <v>0</v>
      </c>
      <c r="Q204" s="203"/>
      <c r="R204" s="204">
        <f>SUM(R205:R208)</f>
        <v>0</v>
      </c>
      <c r="S204" s="203"/>
      <c r="T204" s="205">
        <f>SUM(T205:T208)</f>
        <v>0</v>
      </c>
      <c r="AR204" s="206" t="s">
        <v>84</v>
      </c>
      <c r="AT204" s="207" t="s">
        <v>76</v>
      </c>
      <c r="AU204" s="207" t="s">
        <v>84</v>
      </c>
      <c r="AY204" s="206" t="s">
        <v>168</v>
      </c>
      <c r="BK204" s="208">
        <f>SUM(BK205:BK208)</f>
        <v>0</v>
      </c>
    </row>
    <row r="205" spans="1:65" s="2" customFormat="1" ht="24.2" customHeight="1">
      <c r="A205" s="31"/>
      <c r="B205" s="32"/>
      <c r="C205" s="186" t="s">
        <v>369</v>
      </c>
      <c r="D205" s="186" t="s">
        <v>597</v>
      </c>
      <c r="E205" s="187" t="s">
        <v>3134</v>
      </c>
      <c r="F205" s="188" t="s">
        <v>3135</v>
      </c>
      <c r="G205" s="189" t="s">
        <v>1162</v>
      </c>
      <c r="H205" s="190">
        <v>30.643999999999998</v>
      </c>
      <c r="I205" s="191"/>
      <c r="J205" s="192">
        <f>ROUND(I205*H205,2)</f>
        <v>0</v>
      </c>
      <c r="K205" s="188" t="s">
        <v>1</v>
      </c>
      <c r="L205" s="36"/>
      <c r="M205" s="193" t="s">
        <v>1</v>
      </c>
      <c r="N205" s="194" t="s">
        <v>42</v>
      </c>
      <c r="O205" s="68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4" t="s">
        <v>176</v>
      </c>
      <c r="AT205" s="184" t="s">
        <v>597</v>
      </c>
      <c r="AU205" s="184" t="s">
        <v>86</v>
      </c>
      <c r="AY205" s="14" t="s">
        <v>168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4" t="s">
        <v>84</v>
      </c>
      <c r="BK205" s="185">
        <f>ROUND(I205*H205,2)</f>
        <v>0</v>
      </c>
      <c r="BL205" s="14" t="s">
        <v>176</v>
      </c>
      <c r="BM205" s="184" t="s">
        <v>3136</v>
      </c>
    </row>
    <row r="206" spans="1:65" s="2" customFormat="1" ht="24.2" customHeight="1">
      <c r="A206" s="31"/>
      <c r="B206" s="32"/>
      <c r="C206" s="186" t="s">
        <v>373</v>
      </c>
      <c r="D206" s="186" t="s">
        <v>597</v>
      </c>
      <c r="E206" s="187" t="s">
        <v>3137</v>
      </c>
      <c r="F206" s="188" t="s">
        <v>3138</v>
      </c>
      <c r="G206" s="189" t="s">
        <v>1162</v>
      </c>
      <c r="H206" s="190">
        <v>735.45600000000002</v>
      </c>
      <c r="I206" s="191"/>
      <c r="J206" s="192">
        <f>ROUND(I206*H206,2)</f>
        <v>0</v>
      </c>
      <c r="K206" s="188" t="s">
        <v>1</v>
      </c>
      <c r="L206" s="36"/>
      <c r="M206" s="193" t="s">
        <v>1</v>
      </c>
      <c r="N206" s="194" t="s">
        <v>42</v>
      </c>
      <c r="O206" s="68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4" t="s">
        <v>176</v>
      </c>
      <c r="AT206" s="184" t="s">
        <v>597</v>
      </c>
      <c r="AU206" s="184" t="s">
        <v>86</v>
      </c>
      <c r="AY206" s="14" t="s">
        <v>168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4" t="s">
        <v>84</v>
      </c>
      <c r="BK206" s="185">
        <f>ROUND(I206*H206,2)</f>
        <v>0</v>
      </c>
      <c r="BL206" s="14" t="s">
        <v>176</v>
      </c>
      <c r="BM206" s="184" t="s">
        <v>3139</v>
      </c>
    </row>
    <row r="207" spans="1:65" s="2" customFormat="1" ht="24.2" customHeight="1">
      <c r="A207" s="31"/>
      <c r="B207" s="32"/>
      <c r="C207" s="186" t="s">
        <v>377</v>
      </c>
      <c r="D207" s="186" t="s">
        <v>597</v>
      </c>
      <c r="E207" s="187" t="s">
        <v>3140</v>
      </c>
      <c r="F207" s="188" t="s">
        <v>3141</v>
      </c>
      <c r="G207" s="189" t="s">
        <v>1162</v>
      </c>
      <c r="H207" s="190">
        <v>30.643999999999998</v>
      </c>
      <c r="I207" s="191"/>
      <c r="J207" s="192">
        <f>ROUND(I207*H207,2)</f>
        <v>0</v>
      </c>
      <c r="K207" s="188" t="s">
        <v>1</v>
      </c>
      <c r="L207" s="36"/>
      <c r="M207" s="193" t="s">
        <v>1</v>
      </c>
      <c r="N207" s="194" t="s">
        <v>42</v>
      </c>
      <c r="O207" s="68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4" t="s">
        <v>176</v>
      </c>
      <c r="AT207" s="184" t="s">
        <v>597</v>
      </c>
      <c r="AU207" s="184" t="s">
        <v>86</v>
      </c>
      <c r="AY207" s="14" t="s">
        <v>168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4" t="s">
        <v>84</v>
      </c>
      <c r="BK207" s="185">
        <f>ROUND(I207*H207,2)</f>
        <v>0</v>
      </c>
      <c r="BL207" s="14" t="s">
        <v>176</v>
      </c>
      <c r="BM207" s="184" t="s">
        <v>3142</v>
      </c>
    </row>
    <row r="208" spans="1:65" s="2" customFormat="1" ht="24.2" customHeight="1">
      <c r="A208" s="31"/>
      <c r="B208" s="32"/>
      <c r="C208" s="186" t="s">
        <v>381</v>
      </c>
      <c r="D208" s="186" t="s">
        <v>597</v>
      </c>
      <c r="E208" s="187" t="s">
        <v>3143</v>
      </c>
      <c r="F208" s="188" t="s">
        <v>3144</v>
      </c>
      <c r="G208" s="189" t="s">
        <v>1162</v>
      </c>
      <c r="H208" s="190">
        <v>30.643999999999998</v>
      </c>
      <c r="I208" s="191"/>
      <c r="J208" s="192">
        <f>ROUND(I208*H208,2)</f>
        <v>0</v>
      </c>
      <c r="K208" s="188" t="s">
        <v>1</v>
      </c>
      <c r="L208" s="36"/>
      <c r="M208" s="193" t="s">
        <v>1</v>
      </c>
      <c r="N208" s="194" t="s">
        <v>42</v>
      </c>
      <c r="O208" s="68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4" t="s">
        <v>176</v>
      </c>
      <c r="AT208" s="184" t="s">
        <v>597</v>
      </c>
      <c r="AU208" s="184" t="s">
        <v>86</v>
      </c>
      <c r="AY208" s="14" t="s">
        <v>168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4" t="s">
        <v>84</v>
      </c>
      <c r="BK208" s="185">
        <f>ROUND(I208*H208,2)</f>
        <v>0</v>
      </c>
      <c r="BL208" s="14" t="s">
        <v>176</v>
      </c>
      <c r="BM208" s="184" t="s">
        <v>3145</v>
      </c>
    </row>
    <row r="209" spans="1:65" s="12" customFormat="1" ht="22.9" customHeight="1">
      <c r="B209" s="195"/>
      <c r="C209" s="196"/>
      <c r="D209" s="197" t="s">
        <v>76</v>
      </c>
      <c r="E209" s="209" t="s">
        <v>3146</v>
      </c>
      <c r="F209" s="209" t="s">
        <v>3147</v>
      </c>
      <c r="G209" s="196"/>
      <c r="H209" s="196"/>
      <c r="I209" s="199"/>
      <c r="J209" s="210">
        <f>BK209</f>
        <v>0</v>
      </c>
      <c r="K209" s="196"/>
      <c r="L209" s="201"/>
      <c r="M209" s="202"/>
      <c r="N209" s="203"/>
      <c r="O209" s="203"/>
      <c r="P209" s="204">
        <f>P210</f>
        <v>0</v>
      </c>
      <c r="Q209" s="203"/>
      <c r="R209" s="204">
        <f>R210</f>
        <v>0</v>
      </c>
      <c r="S209" s="203"/>
      <c r="T209" s="205">
        <f>T210</f>
        <v>0</v>
      </c>
      <c r="AR209" s="206" t="s">
        <v>84</v>
      </c>
      <c r="AT209" s="207" t="s">
        <v>76</v>
      </c>
      <c r="AU209" s="207" t="s">
        <v>84</v>
      </c>
      <c r="AY209" s="206" t="s">
        <v>168</v>
      </c>
      <c r="BK209" s="208">
        <f>BK210</f>
        <v>0</v>
      </c>
    </row>
    <row r="210" spans="1:65" s="2" customFormat="1" ht="14.45" customHeight="1">
      <c r="A210" s="31"/>
      <c r="B210" s="32"/>
      <c r="C210" s="186" t="s">
        <v>385</v>
      </c>
      <c r="D210" s="186" t="s">
        <v>597</v>
      </c>
      <c r="E210" s="187" t="s">
        <v>3148</v>
      </c>
      <c r="F210" s="188" t="s">
        <v>3149</v>
      </c>
      <c r="G210" s="189" t="s">
        <v>1162</v>
      </c>
      <c r="H210" s="190">
        <v>34.228000000000002</v>
      </c>
      <c r="I210" s="191"/>
      <c r="J210" s="192">
        <f>ROUND(I210*H210,2)</f>
        <v>0</v>
      </c>
      <c r="K210" s="188" t="s">
        <v>1</v>
      </c>
      <c r="L210" s="36"/>
      <c r="M210" s="193" t="s">
        <v>1</v>
      </c>
      <c r="N210" s="194" t="s">
        <v>42</v>
      </c>
      <c r="O210" s="68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4" t="s">
        <v>176</v>
      </c>
      <c r="AT210" s="184" t="s">
        <v>597</v>
      </c>
      <c r="AU210" s="184" t="s">
        <v>86</v>
      </c>
      <c r="AY210" s="14" t="s">
        <v>168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4" t="s">
        <v>84</v>
      </c>
      <c r="BK210" s="185">
        <f>ROUND(I210*H210,2)</f>
        <v>0</v>
      </c>
      <c r="BL210" s="14" t="s">
        <v>176</v>
      </c>
      <c r="BM210" s="184" t="s">
        <v>3150</v>
      </c>
    </row>
    <row r="211" spans="1:65" s="12" customFormat="1" ht="25.9" customHeight="1">
      <c r="B211" s="195"/>
      <c r="C211" s="196"/>
      <c r="D211" s="197" t="s">
        <v>76</v>
      </c>
      <c r="E211" s="198" t="s">
        <v>3151</v>
      </c>
      <c r="F211" s="198" t="s">
        <v>3152</v>
      </c>
      <c r="G211" s="196"/>
      <c r="H211" s="196"/>
      <c r="I211" s="199"/>
      <c r="J211" s="200">
        <f>BK211</f>
        <v>0</v>
      </c>
      <c r="K211" s="196"/>
      <c r="L211" s="201"/>
      <c r="M211" s="202"/>
      <c r="N211" s="203"/>
      <c r="O211" s="203"/>
      <c r="P211" s="204">
        <f>P212+P220+P224+P234+P239+P248+P257+P260+P263</f>
        <v>0</v>
      </c>
      <c r="Q211" s="203"/>
      <c r="R211" s="204">
        <f>R212+R220+R224+R234+R239+R248+R257+R260+R263</f>
        <v>2.2300628499999999</v>
      </c>
      <c r="S211" s="203"/>
      <c r="T211" s="205">
        <f>T212+T220+T224+T234+T239+T248+T257+T260+T263</f>
        <v>0</v>
      </c>
      <c r="AR211" s="206" t="s">
        <v>86</v>
      </c>
      <c r="AT211" s="207" t="s">
        <v>76</v>
      </c>
      <c r="AU211" s="207" t="s">
        <v>77</v>
      </c>
      <c r="AY211" s="206" t="s">
        <v>168</v>
      </c>
      <c r="BK211" s="208">
        <f>BK212+BK220+BK224+BK234+BK239+BK248+BK257+BK260+BK263</f>
        <v>0</v>
      </c>
    </row>
    <row r="212" spans="1:65" s="12" customFormat="1" ht="22.9" customHeight="1">
      <c r="B212" s="195"/>
      <c r="C212" s="196"/>
      <c r="D212" s="197" t="s">
        <v>76</v>
      </c>
      <c r="E212" s="209" t="s">
        <v>3153</v>
      </c>
      <c r="F212" s="209" t="s">
        <v>3154</v>
      </c>
      <c r="G212" s="196"/>
      <c r="H212" s="196"/>
      <c r="I212" s="199"/>
      <c r="J212" s="210">
        <f>BK212</f>
        <v>0</v>
      </c>
      <c r="K212" s="196"/>
      <c r="L212" s="201"/>
      <c r="M212" s="202"/>
      <c r="N212" s="203"/>
      <c r="O212" s="203"/>
      <c r="P212" s="204">
        <f>SUM(P213:P219)</f>
        <v>0</v>
      </c>
      <c r="Q212" s="203"/>
      <c r="R212" s="204">
        <f>SUM(R213:R219)</f>
        <v>0.63017980000000007</v>
      </c>
      <c r="S212" s="203"/>
      <c r="T212" s="205">
        <f>SUM(T213:T219)</f>
        <v>0</v>
      </c>
      <c r="AR212" s="206" t="s">
        <v>86</v>
      </c>
      <c r="AT212" s="207" t="s">
        <v>76</v>
      </c>
      <c r="AU212" s="207" t="s">
        <v>84</v>
      </c>
      <c r="AY212" s="206" t="s">
        <v>168</v>
      </c>
      <c r="BK212" s="208">
        <f>SUM(BK213:BK219)</f>
        <v>0</v>
      </c>
    </row>
    <row r="213" spans="1:65" s="2" customFormat="1" ht="24.2" customHeight="1">
      <c r="A213" s="31"/>
      <c r="B213" s="32"/>
      <c r="C213" s="186" t="s">
        <v>389</v>
      </c>
      <c r="D213" s="186" t="s">
        <v>597</v>
      </c>
      <c r="E213" s="187" t="s">
        <v>3155</v>
      </c>
      <c r="F213" s="188" t="s">
        <v>3156</v>
      </c>
      <c r="G213" s="189" t="s">
        <v>1328</v>
      </c>
      <c r="H213" s="190">
        <v>73.8</v>
      </c>
      <c r="I213" s="191"/>
      <c r="J213" s="192">
        <f t="shared" ref="J213:J219" si="40">ROUND(I213*H213,2)</f>
        <v>0</v>
      </c>
      <c r="K213" s="188" t="s">
        <v>1</v>
      </c>
      <c r="L213" s="36"/>
      <c r="M213" s="193" t="s">
        <v>1</v>
      </c>
      <c r="N213" s="194" t="s">
        <v>42</v>
      </c>
      <c r="O213" s="68"/>
      <c r="P213" s="182">
        <f t="shared" ref="P213:P219" si="41">O213*H213</f>
        <v>0</v>
      </c>
      <c r="Q213" s="182">
        <v>0</v>
      </c>
      <c r="R213" s="182">
        <f t="shared" ref="R213:R219" si="42">Q213*H213</f>
        <v>0</v>
      </c>
      <c r="S213" s="182">
        <v>0</v>
      </c>
      <c r="T213" s="183">
        <f t="shared" ref="T213:T219" si="43"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4" t="s">
        <v>226</v>
      </c>
      <c r="AT213" s="184" t="s">
        <v>597</v>
      </c>
      <c r="AU213" s="184" t="s">
        <v>86</v>
      </c>
      <c r="AY213" s="14" t="s">
        <v>168</v>
      </c>
      <c r="BE213" s="185">
        <f t="shared" ref="BE213:BE219" si="44">IF(N213="základní",J213,0)</f>
        <v>0</v>
      </c>
      <c r="BF213" s="185">
        <f t="shared" ref="BF213:BF219" si="45">IF(N213="snížená",J213,0)</f>
        <v>0</v>
      </c>
      <c r="BG213" s="185">
        <f t="shared" ref="BG213:BG219" si="46">IF(N213="zákl. přenesená",J213,0)</f>
        <v>0</v>
      </c>
      <c r="BH213" s="185">
        <f t="shared" ref="BH213:BH219" si="47">IF(N213="sníž. přenesená",J213,0)</f>
        <v>0</v>
      </c>
      <c r="BI213" s="185">
        <f t="shared" ref="BI213:BI219" si="48">IF(N213="nulová",J213,0)</f>
        <v>0</v>
      </c>
      <c r="BJ213" s="14" t="s">
        <v>84</v>
      </c>
      <c r="BK213" s="185">
        <f t="shared" ref="BK213:BK219" si="49">ROUND(I213*H213,2)</f>
        <v>0</v>
      </c>
      <c r="BL213" s="14" t="s">
        <v>226</v>
      </c>
      <c r="BM213" s="184" t="s">
        <v>3157</v>
      </c>
    </row>
    <row r="214" spans="1:65" s="2" customFormat="1" ht="24.2" customHeight="1">
      <c r="A214" s="31"/>
      <c r="B214" s="32"/>
      <c r="C214" s="186" t="s">
        <v>393</v>
      </c>
      <c r="D214" s="186" t="s">
        <v>597</v>
      </c>
      <c r="E214" s="187" t="s">
        <v>3158</v>
      </c>
      <c r="F214" s="188" t="s">
        <v>3159</v>
      </c>
      <c r="G214" s="189" t="s">
        <v>1328</v>
      </c>
      <c r="H214" s="190">
        <v>61.5</v>
      </c>
      <c r="I214" s="191"/>
      <c r="J214" s="192">
        <f t="shared" si="40"/>
        <v>0</v>
      </c>
      <c r="K214" s="188" t="s">
        <v>1</v>
      </c>
      <c r="L214" s="36"/>
      <c r="M214" s="193" t="s">
        <v>1</v>
      </c>
      <c r="N214" s="194" t="s">
        <v>42</v>
      </c>
      <c r="O214" s="68"/>
      <c r="P214" s="182">
        <f t="shared" si="41"/>
        <v>0</v>
      </c>
      <c r="Q214" s="182">
        <v>4.0000000000000002E-4</v>
      </c>
      <c r="R214" s="182">
        <f t="shared" si="42"/>
        <v>2.46E-2</v>
      </c>
      <c r="S214" s="182">
        <v>0</v>
      </c>
      <c r="T214" s="183">
        <f t="shared" si="4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4" t="s">
        <v>226</v>
      </c>
      <c r="AT214" s="184" t="s">
        <v>597</v>
      </c>
      <c r="AU214" s="184" t="s">
        <v>86</v>
      </c>
      <c r="AY214" s="14" t="s">
        <v>168</v>
      </c>
      <c r="BE214" s="185">
        <f t="shared" si="44"/>
        <v>0</v>
      </c>
      <c r="BF214" s="185">
        <f t="shared" si="45"/>
        <v>0</v>
      </c>
      <c r="BG214" s="185">
        <f t="shared" si="46"/>
        <v>0</v>
      </c>
      <c r="BH214" s="185">
        <f t="shared" si="47"/>
        <v>0</v>
      </c>
      <c r="BI214" s="185">
        <f t="shared" si="48"/>
        <v>0</v>
      </c>
      <c r="BJ214" s="14" t="s">
        <v>84</v>
      </c>
      <c r="BK214" s="185">
        <f t="shared" si="49"/>
        <v>0</v>
      </c>
      <c r="BL214" s="14" t="s">
        <v>226</v>
      </c>
      <c r="BM214" s="184" t="s">
        <v>3160</v>
      </c>
    </row>
    <row r="215" spans="1:65" s="2" customFormat="1" ht="24.2" customHeight="1">
      <c r="A215" s="31"/>
      <c r="B215" s="32"/>
      <c r="C215" s="186" t="s">
        <v>397</v>
      </c>
      <c r="D215" s="186" t="s">
        <v>597</v>
      </c>
      <c r="E215" s="187" t="s">
        <v>3161</v>
      </c>
      <c r="F215" s="188" t="s">
        <v>3162</v>
      </c>
      <c r="G215" s="189" t="s">
        <v>1328</v>
      </c>
      <c r="H215" s="190">
        <v>12.3</v>
      </c>
      <c r="I215" s="191"/>
      <c r="J215" s="192">
        <f t="shared" si="40"/>
        <v>0</v>
      </c>
      <c r="K215" s="188" t="s">
        <v>1</v>
      </c>
      <c r="L215" s="36"/>
      <c r="M215" s="193" t="s">
        <v>1</v>
      </c>
      <c r="N215" s="194" t="s">
        <v>42</v>
      </c>
      <c r="O215" s="68"/>
      <c r="P215" s="182">
        <f t="shared" si="41"/>
        <v>0</v>
      </c>
      <c r="Q215" s="182">
        <v>4.0000000000000002E-4</v>
      </c>
      <c r="R215" s="182">
        <f t="shared" si="42"/>
        <v>4.9200000000000008E-3</v>
      </c>
      <c r="S215" s="182">
        <v>0</v>
      </c>
      <c r="T215" s="183">
        <f t="shared" si="4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4" t="s">
        <v>226</v>
      </c>
      <c r="AT215" s="184" t="s">
        <v>597</v>
      </c>
      <c r="AU215" s="184" t="s">
        <v>86</v>
      </c>
      <c r="AY215" s="14" t="s">
        <v>168</v>
      </c>
      <c r="BE215" s="185">
        <f t="shared" si="44"/>
        <v>0</v>
      </c>
      <c r="BF215" s="185">
        <f t="shared" si="45"/>
        <v>0</v>
      </c>
      <c r="BG215" s="185">
        <f t="shared" si="46"/>
        <v>0</v>
      </c>
      <c r="BH215" s="185">
        <f t="shared" si="47"/>
        <v>0</v>
      </c>
      <c r="BI215" s="185">
        <f t="shared" si="48"/>
        <v>0</v>
      </c>
      <c r="BJ215" s="14" t="s">
        <v>84</v>
      </c>
      <c r="BK215" s="185">
        <f t="shared" si="49"/>
        <v>0</v>
      </c>
      <c r="BL215" s="14" t="s">
        <v>226</v>
      </c>
      <c r="BM215" s="184" t="s">
        <v>3163</v>
      </c>
    </row>
    <row r="216" spans="1:65" s="2" customFormat="1" ht="24.2" customHeight="1">
      <c r="A216" s="31"/>
      <c r="B216" s="32"/>
      <c r="C216" s="186" t="s">
        <v>401</v>
      </c>
      <c r="D216" s="186" t="s">
        <v>597</v>
      </c>
      <c r="E216" s="187" t="s">
        <v>3164</v>
      </c>
      <c r="F216" s="188" t="s">
        <v>3165</v>
      </c>
      <c r="G216" s="189" t="s">
        <v>1328</v>
      </c>
      <c r="H216" s="190">
        <v>8.34</v>
      </c>
      <c r="I216" s="191"/>
      <c r="J216" s="192">
        <f t="shared" si="40"/>
        <v>0</v>
      </c>
      <c r="K216" s="188" t="s">
        <v>1</v>
      </c>
      <c r="L216" s="36"/>
      <c r="M216" s="193" t="s">
        <v>1</v>
      </c>
      <c r="N216" s="194" t="s">
        <v>42</v>
      </c>
      <c r="O216" s="68"/>
      <c r="P216" s="182">
        <f t="shared" si="41"/>
        <v>0</v>
      </c>
      <c r="Q216" s="182">
        <v>4.5100000000000001E-3</v>
      </c>
      <c r="R216" s="182">
        <f t="shared" si="42"/>
        <v>3.7613399999999998E-2</v>
      </c>
      <c r="S216" s="182">
        <v>0</v>
      </c>
      <c r="T216" s="183">
        <f t="shared" si="4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4" t="s">
        <v>226</v>
      </c>
      <c r="AT216" s="184" t="s">
        <v>597</v>
      </c>
      <c r="AU216" s="184" t="s">
        <v>86</v>
      </c>
      <c r="AY216" s="14" t="s">
        <v>168</v>
      </c>
      <c r="BE216" s="185">
        <f t="shared" si="44"/>
        <v>0</v>
      </c>
      <c r="BF216" s="185">
        <f t="shared" si="45"/>
        <v>0</v>
      </c>
      <c r="BG216" s="185">
        <f t="shared" si="46"/>
        <v>0</v>
      </c>
      <c r="BH216" s="185">
        <f t="shared" si="47"/>
        <v>0</v>
      </c>
      <c r="BI216" s="185">
        <f t="shared" si="48"/>
        <v>0</v>
      </c>
      <c r="BJ216" s="14" t="s">
        <v>84</v>
      </c>
      <c r="BK216" s="185">
        <f t="shared" si="49"/>
        <v>0</v>
      </c>
      <c r="BL216" s="14" t="s">
        <v>226</v>
      </c>
      <c r="BM216" s="184" t="s">
        <v>3166</v>
      </c>
    </row>
    <row r="217" spans="1:65" s="2" customFormat="1" ht="14.45" customHeight="1">
      <c r="A217" s="31"/>
      <c r="B217" s="32"/>
      <c r="C217" s="172" t="s">
        <v>405</v>
      </c>
      <c r="D217" s="172" t="s">
        <v>163</v>
      </c>
      <c r="E217" s="173" t="s">
        <v>3167</v>
      </c>
      <c r="F217" s="174" t="s">
        <v>3168</v>
      </c>
      <c r="G217" s="175" t="s">
        <v>1162</v>
      </c>
      <c r="H217" s="176">
        <v>3.6999999999999998E-2</v>
      </c>
      <c r="I217" s="177"/>
      <c r="J217" s="178">
        <f t="shared" si="40"/>
        <v>0</v>
      </c>
      <c r="K217" s="174" t="s">
        <v>1</v>
      </c>
      <c r="L217" s="179"/>
      <c r="M217" s="180" t="s">
        <v>1</v>
      </c>
      <c r="N217" s="181" t="s">
        <v>42</v>
      </c>
      <c r="O217" s="68"/>
      <c r="P217" s="182">
        <f t="shared" si="41"/>
        <v>0</v>
      </c>
      <c r="Q217" s="182">
        <v>1</v>
      </c>
      <c r="R217" s="182">
        <f t="shared" si="42"/>
        <v>3.6999999999999998E-2</v>
      </c>
      <c r="S217" s="182">
        <v>0</v>
      </c>
      <c r="T217" s="183">
        <f t="shared" si="4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4" t="s">
        <v>290</v>
      </c>
      <c r="AT217" s="184" t="s">
        <v>163</v>
      </c>
      <c r="AU217" s="184" t="s">
        <v>86</v>
      </c>
      <c r="AY217" s="14" t="s">
        <v>168</v>
      </c>
      <c r="BE217" s="185">
        <f t="shared" si="44"/>
        <v>0</v>
      </c>
      <c r="BF217" s="185">
        <f t="shared" si="45"/>
        <v>0</v>
      </c>
      <c r="BG217" s="185">
        <f t="shared" si="46"/>
        <v>0</v>
      </c>
      <c r="BH217" s="185">
        <f t="shared" si="47"/>
        <v>0</v>
      </c>
      <c r="BI217" s="185">
        <f t="shared" si="48"/>
        <v>0</v>
      </c>
      <c r="BJ217" s="14" t="s">
        <v>84</v>
      </c>
      <c r="BK217" s="185">
        <f t="shared" si="49"/>
        <v>0</v>
      </c>
      <c r="BL217" s="14" t="s">
        <v>226</v>
      </c>
      <c r="BM217" s="184" t="s">
        <v>3169</v>
      </c>
    </row>
    <row r="218" spans="1:65" s="2" customFormat="1" ht="37.9" customHeight="1">
      <c r="A218" s="31"/>
      <c r="B218" s="32"/>
      <c r="C218" s="172" t="s">
        <v>409</v>
      </c>
      <c r="D218" s="172" t="s">
        <v>163</v>
      </c>
      <c r="E218" s="173" t="s">
        <v>3170</v>
      </c>
      <c r="F218" s="174" t="s">
        <v>3171</v>
      </c>
      <c r="G218" s="175" t="s">
        <v>1328</v>
      </c>
      <c r="H218" s="176">
        <v>97.415999999999997</v>
      </c>
      <c r="I218" s="177"/>
      <c r="J218" s="178">
        <f t="shared" si="40"/>
        <v>0</v>
      </c>
      <c r="K218" s="174" t="s">
        <v>1</v>
      </c>
      <c r="L218" s="179"/>
      <c r="M218" s="180" t="s">
        <v>1</v>
      </c>
      <c r="N218" s="181" t="s">
        <v>42</v>
      </c>
      <c r="O218" s="68"/>
      <c r="P218" s="182">
        <f t="shared" si="41"/>
        <v>0</v>
      </c>
      <c r="Q218" s="182">
        <v>5.4000000000000003E-3</v>
      </c>
      <c r="R218" s="182">
        <f t="shared" si="42"/>
        <v>0.52604640000000003</v>
      </c>
      <c r="S218" s="182">
        <v>0</v>
      </c>
      <c r="T218" s="183">
        <f t="shared" si="4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4" t="s">
        <v>290</v>
      </c>
      <c r="AT218" s="184" t="s">
        <v>163</v>
      </c>
      <c r="AU218" s="184" t="s">
        <v>86</v>
      </c>
      <c r="AY218" s="14" t="s">
        <v>168</v>
      </c>
      <c r="BE218" s="185">
        <f t="shared" si="44"/>
        <v>0</v>
      </c>
      <c r="BF218" s="185">
        <f t="shared" si="45"/>
        <v>0</v>
      </c>
      <c r="BG218" s="185">
        <f t="shared" si="46"/>
        <v>0</v>
      </c>
      <c r="BH218" s="185">
        <f t="shared" si="47"/>
        <v>0</v>
      </c>
      <c r="BI218" s="185">
        <f t="shared" si="48"/>
        <v>0</v>
      </c>
      <c r="BJ218" s="14" t="s">
        <v>84</v>
      </c>
      <c r="BK218" s="185">
        <f t="shared" si="49"/>
        <v>0</v>
      </c>
      <c r="BL218" s="14" t="s">
        <v>226</v>
      </c>
      <c r="BM218" s="184" t="s">
        <v>3172</v>
      </c>
    </row>
    <row r="219" spans="1:65" s="2" customFormat="1" ht="24.2" customHeight="1">
      <c r="A219" s="31"/>
      <c r="B219" s="32"/>
      <c r="C219" s="186" t="s">
        <v>413</v>
      </c>
      <c r="D219" s="186" t="s">
        <v>597</v>
      </c>
      <c r="E219" s="187" t="s">
        <v>3173</v>
      </c>
      <c r="F219" s="188" t="s">
        <v>3174</v>
      </c>
      <c r="G219" s="189" t="s">
        <v>1162</v>
      </c>
      <c r="H219" s="190">
        <v>0.63</v>
      </c>
      <c r="I219" s="191"/>
      <c r="J219" s="192">
        <f t="shared" si="40"/>
        <v>0</v>
      </c>
      <c r="K219" s="188" t="s">
        <v>1</v>
      </c>
      <c r="L219" s="36"/>
      <c r="M219" s="193" t="s">
        <v>1</v>
      </c>
      <c r="N219" s="194" t="s">
        <v>42</v>
      </c>
      <c r="O219" s="68"/>
      <c r="P219" s="182">
        <f t="shared" si="41"/>
        <v>0</v>
      </c>
      <c r="Q219" s="182">
        <v>0</v>
      </c>
      <c r="R219" s="182">
        <f t="shared" si="42"/>
        <v>0</v>
      </c>
      <c r="S219" s="182">
        <v>0</v>
      </c>
      <c r="T219" s="183">
        <f t="shared" si="4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4" t="s">
        <v>226</v>
      </c>
      <c r="AT219" s="184" t="s">
        <v>597</v>
      </c>
      <c r="AU219" s="184" t="s">
        <v>86</v>
      </c>
      <c r="AY219" s="14" t="s">
        <v>168</v>
      </c>
      <c r="BE219" s="185">
        <f t="shared" si="44"/>
        <v>0</v>
      </c>
      <c r="BF219" s="185">
        <f t="shared" si="45"/>
        <v>0</v>
      </c>
      <c r="BG219" s="185">
        <f t="shared" si="46"/>
        <v>0</v>
      </c>
      <c r="BH219" s="185">
        <f t="shared" si="47"/>
        <v>0</v>
      </c>
      <c r="BI219" s="185">
        <f t="shared" si="48"/>
        <v>0</v>
      </c>
      <c r="BJ219" s="14" t="s">
        <v>84</v>
      </c>
      <c r="BK219" s="185">
        <f t="shared" si="49"/>
        <v>0</v>
      </c>
      <c r="BL219" s="14" t="s">
        <v>226</v>
      </c>
      <c r="BM219" s="184" t="s">
        <v>3175</v>
      </c>
    </row>
    <row r="220" spans="1:65" s="12" customFormat="1" ht="22.9" customHeight="1">
      <c r="B220" s="195"/>
      <c r="C220" s="196"/>
      <c r="D220" s="197" t="s">
        <v>76</v>
      </c>
      <c r="E220" s="209" t="s">
        <v>3176</v>
      </c>
      <c r="F220" s="209" t="s">
        <v>3177</v>
      </c>
      <c r="G220" s="196"/>
      <c r="H220" s="196"/>
      <c r="I220" s="199"/>
      <c r="J220" s="210">
        <f>BK220</f>
        <v>0</v>
      </c>
      <c r="K220" s="196"/>
      <c r="L220" s="201"/>
      <c r="M220" s="202"/>
      <c r="N220" s="203"/>
      <c r="O220" s="203"/>
      <c r="P220" s="204">
        <f>SUM(P221:P223)</f>
        <v>0</v>
      </c>
      <c r="Q220" s="203"/>
      <c r="R220" s="204">
        <f>SUM(R221:R223)</f>
        <v>7.705E-3</v>
      </c>
      <c r="S220" s="203"/>
      <c r="T220" s="205">
        <f>SUM(T221:T223)</f>
        <v>0</v>
      </c>
      <c r="AR220" s="206" t="s">
        <v>86</v>
      </c>
      <c r="AT220" s="207" t="s">
        <v>76</v>
      </c>
      <c r="AU220" s="207" t="s">
        <v>84</v>
      </c>
      <c r="AY220" s="206" t="s">
        <v>168</v>
      </c>
      <c r="BK220" s="208">
        <f>SUM(BK221:BK223)</f>
        <v>0</v>
      </c>
    </row>
    <row r="221" spans="1:65" s="2" customFormat="1" ht="24.2" customHeight="1">
      <c r="A221" s="31"/>
      <c r="B221" s="32"/>
      <c r="C221" s="186" t="s">
        <v>417</v>
      </c>
      <c r="D221" s="186" t="s">
        <v>597</v>
      </c>
      <c r="E221" s="187" t="s">
        <v>3178</v>
      </c>
      <c r="F221" s="188" t="s">
        <v>3179</v>
      </c>
      <c r="G221" s="189" t="s">
        <v>1328</v>
      </c>
      <c r="H221" s="190">
        <v>3.1850000000000001</v>
      </c>
      <c r="I221" s="191"/>
      <c r="J221" s="192">
        <f>ROUND(I221*H221,2)</f>
        <v>0</v>
      </c>
      <c r="K221" s="188" t="s">
        <v>1</v>
      </c>
      <c r="L221" s="36"/>
      <c r="M221" s="193" t="s">
        <v>1</v>
      </c>
      <c r="N221" s="194" t="s">
        <v>42</v>
      </c>
      <c r="O221" s="68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4" t="s">
        <v>226</v>
      </c>
      <c r="AT221" s="184" t="s">
        <v>597</v>
      </c>
      <c r="AU221" s="184" t="s">
        <v>86</v>
      </c>
      <c r="AY221" s="14" t="s">
        <v>168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4" t="s">
        <v>84</v>
      </c>
      <c r="BK221" s="185">
        <f>ROUND(I221*H221,2)</f>
        <v>0</v>
      </c>
      <c r="BL221" s="14" t="s">
        <v>226</v>
      </c>
      <c r="BM221" s="184" t="s">
        <v>3180</v>
      </c>
    </row>
    <row r="222" spans="1:65" s="2" customFormat="1" ht="14.45" customHeight="1">
      <c r="A222" s="31"/>
      <c r="B222" s="32"/>
      <c r="C222" s="172" t="s">
        <v>1774</v>
      </c>
      <c r="D222" s="172" t="s">
        <v>163</v>
      </c>
      <c r="E222" s="173" t="s">
        <v>3181</v>
      </c>
      <c r="F222" s="174" t="s">
        <v>3182</v>
      </c>
      <c r="G222" s="175" t="s">
        <v>1328</v>
      </c>
      <c r="H222" s="176">
        <v>3.35</v>
      </c>
      <c r="I222" s="177"/>
      <c r="J222" s="178">
        <f>ROUND(I222*H222,2)</f>
        <v>0</v>
      </c>
      <c r="K222" s="174" t="s">
        <v>1</v>
      </c>
      <c r="L222" s="179"/>
      <c r="M222" s="180" t="s">
        <v>1</v>
      </c>
      <c r="N222" s="181" t="s">
        <v>42</v>
      </c>
      <c r="O222" s="68"/>
      <c r="P222" s="182">
        <f>O222*H222</f>
        <v>0</v>
      </c>
      <c r="Q222" s="182">
        <v>2.3E-3</v>
      </c>
      <c r="R222" s="182">
        <f>Q222*H222</f>
        <v>7.705E-3</v>
      </c>
      <c r="S222" s="182">
        <v>0</v>
      </c>
      <c r="T222" s="18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4" t="s">
        <v>290</v>
      </c>
      <c r="AT222" s="184" t="s">
        <v>163</v>
      </c>
      <c r="AU222" s="184" t="s">
        <v>86</v>
      </c>
      <c r="AY222" s="14" t="s">
        <v>168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4" t="s">
        <v>84</v>
      </c>
      <c r="BK222" s="185">
        <f>ROUND(I222*H222,2)</f>
        <v>0</v>
      </c>
      <c r="BL222" s="14" t="s">
        <v>226</v>
      </c>
      <c r="BM222" s="184" t="s">
        <v>3183</v>
      </c>
    </row>
    <row r="223" spans="1:65" s="2" customFormat="1" ht="24.2" customHeight="1">
      <c r="A223" s="31"/>
      <c r="B223" s="32"/>
      <c r="C223" s="186" t="s">
        <v>437</v>
      </c>
      <c r="D223" s="186" t="s">
        <v>597</v>
      </c>
      <c r="E223" s="187" t="s">
        <v>3184</v>
      </c>
      <c r="F223" s="188" t="s">
        <v>3185</v>
      </c>
      <c r="G223" s="189" t="s">
        <v>1162</v>
      </c>
      <c r="H223" s="190">
        <v>8.0000000000000002E-3</v>
      </c>
      <c r="I223" s="191"/>
      <c r="J223" s="192">
        <f>ROUND(I223*H223,2)</f>
        <v>0</v>
      </c>
      <c r="K223" s="188" t="s">
        <v>1</v>
      </c>
      <c r="L223" s="36"/>
      <c r="M223" s="193" t="s">
        <v>1</v>
      </c>
      <c r="N223" s="194" t="s">
        <v>42</v>
      </c>
      <c r="O223" s="68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4" t="s">
        <v>226</v>
      </c>
      <c r="AT223" s="184" t="s">
        <v>597</v>
      </c>
      <c r="AU223" s="184" t="s">
        <v>86</v>
      </c>
      <c r="AY223" s="14" t="s">
        <v>168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4" t="s">
        <v>84</v>
      </c>
      <c r="BK223" s="185">
        <f>ROUND(I223*H223,2)</f>
        <v>0</v>
      </c>
      <c r="BL223" s="14" t="s">
        <v>226</v>
      </c>
      <c r="BM223" s="184" t="s">
        <v>3186</v>
      </c>
    </row>
    <row r="224" spans="1:65" s="12" customFormat="1" ht="22.9" customHeight="1">
      <c r="B224" s="195"/>
      <c r="C224" s="196"/>
      <c r="D224" s="197" t="s">
        <v>76</v>
      </c>
      <c r="E224" s="209" t="s">
        <v>3187</v>
      </c>
      <c r="F224" s="209" t="s">
        <v>3188</v>
      </c>
      <c r="G224" s="196"/>
      <c r="H224" s="196"/>
      <c r="I224" s="199"/>
      <c r="J224" s="210">
        <f>BK224</f>
        <v>0</v>
      </c>
      <c r="K224" s="196"/>
      <c r="L224" s="201"/>
      <c r="M224" s="202"/>
      <c r="N224" s="203"/>
      <c r="O224" s="203"/>
      <c r="P224" s="204">
        <f>SUM(P225:P233)</f>
        <v>0</v>
      </c>
      <c r="Q224" s="203"/>
      <c r="R224" s="204">
        <f>SUM(R225:R233)</f>
        <v>0.20247699999999999</v>
      </c>
      <c r="S224" s="203"/>
      <c r="T224" s="205">
        <f>SUM(T225:T233)</f>
        <v>0</v>
      </c>
      <c r="AR224" s="206" t="s">
        <v>86</v>
      </c>
      <c r="AT224" s="207" t="s">
        <v>76</v>
      </c>
      <c r="AU224" s="207" t="s">
        <v>84</v>
      </c>
      <c r="AY224" s="206" t="s">
        <v>168</v>
      </c>
      <c r="BK224" s="208">
        <f>SUM(BK225:BK233)</f>
        <v>0</v>
      </c>
    </row>
    <row r="225" spans="1:65" s="2" customFormat="1" ht="24.2" customHeight="1">
      <c r="A225" s="31"/>
      <c r="B225" s="32"/>
      <c r="C225" s="186" t="s">
        <v>441</v>
      </c>
      <c r="D225" s="186" t="s">
        <v>597</v>
      </c>
      <c r="E225" s="187" t="s">
        <v>3189</v>
      </c>
      <c r="F225" s="188" t="s">
        <v>3190</v>
      </c>
      <c r="G225" s="189" t="s">
        <v>1328</v>
      </c>
      <c r="H225" s="190">
        <v>24.2</v>
      </c>
      <c r="I225" s="191"/>
      <c r="J225" s="192">
        <f t="shared" ref="J225:J233" si="50">ROUND(I225*H225,2)</f>
        <v>0</v>
      </c>
      <c r="K225" s="188" t="s">
        <v>1</v>
      </c>
      <c r="L225" s="36"/>
      <c r="M225" s="193" t="s">
        <v>1</v>
      </c>
      <c r="N225" s="194" t="s">
        <v>42</v>
      </c>
      <c r="O225" s="68"/>
      <c r="P225" s="182">
        <f t="shared" ref="P225:P233" si="51">O225*H225</f>
        <v>0</v>
      </c>
      <c r="Q225" s="182">
        <v>1.17E-3</v>
      </c>
      <c r="R225" s="182">
        <f t="shared" ref="R225:R233" si="52">Q225*H225</f>
        <v>2.8313999999999999E-2</v>
      </c>
      <c r="S225" s="182">
        <v>0</v>
      </c>
      <c r="T225" s="183">
        <f t="shared" ref="T225:T233" si="53"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4" t="s">
        <v>226</v>
      </c>
      <c r="AT225" s="184" t="s">
        <v>597</v>
      </c>
      <c r="AU225" s="184" t="s">
        <v>86</v>
      </c>
      <c r="AY225" s="14" t="s">
        <v>168</v>
      </c>
      <c r="BE225" s="185">
        <f t="shared" ref="BE225:BE233" si="54">IF(N225="základní",J225,0)</f>
        <v>0</v>
      </c>
      <c r="BF225" s="185">
        <f t="shared" ref="BF225:BF233" si="55">IF(N225="snížená",J225,0)</f>
        <v>0</v>
      </c>
      <c r="BG225" s="185">
        <f t="shared" ref="BG225:BG233" si="56">IF(N225="zákl. přenesená",J225,0)</f>
        <v>0</v>
      </c>
      <c r="BH225" s="185">
        <f t="shared" ref="BH225:BH233" si="57">IF(N225="sníž. přenesená",J225,0)</f>
        <v>0</v>
      </c>
      <c r="BI225" s="185">
        <f t="shared" ref="BI225:BI233" si="58">IF(N225="nulová",J225,0)</f>
        <v>0</v>
      </c>
      <c r="BJ225" s="14" t="s">
        <v>84</v>
      </c>
      <c r="BK225" s="185">
        <f t="shared" ref="BK225:BK233" si="59">ROUND(I225*H225,2)</f>
        <v>0</v>
      </c>
      <c r="BL225" s="14" t="s">
        <v>226</v>
      </c>
      <c r="BM225" s="184" t="s">
        <v>3191</v>
      </c>
    </row>
    <row r="226" spans="1:65" s="2" customFormat="1" ht="37.9" customHeight="1">
      <c r="A226" s="31"/>
      <c r="B226" s="32"/>
      <c r="C226" s="172" t="s">
        <v>445</v>
      </c>
      <c r="D226" s="172" t="s">
        <v>163</v>
      </c>
      <c r="E226" s="173" t="s">
        <v>3192</v>
      </c>
      <c r="F226" s="174" t="s">
        <v>3193</v>
      </c>
      <c r="G226" s="175" t="s">
        <v>1328</v>
      </c>
      <c r="H226" s="176">
        <v>25.41</v>
      </c>
      <c r="I226" s="177"/>
      <c r="J226" s="178">
        <f t="shared" si="50"/>
        <v>0</v>
      </c>
      <c r="K226" s="174" t="s">
        <v>1</v>
      </c>
      <c r="L226" s="179"/>
      <c r="M226" s="180" t="s">
        <v>1</v>
      </c>
      <c r="N226" s="181" t="s">
        <v>42</v>
      </c>
      <c r="O226" s="68"/>
      <c r="P226" s="182">
        <f t="shared" si="51"/>
        <v>0</v>
      </c>
      <c r="Q226" s="182">
        <v>5.1999999999999998E-3</v>
      </c>
      <c r="R226" s="182">
        <f t="shared" si="52"/>
        <v>0.132132</v>
      </c>
      <c r="S226" s="182">
        <v>0</v>
      </c>
      <c r="T226" s="183">
        <f t="shared" si="5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84" t="s">
        <v>290</v>
      </c>
      <c r="AT226" s="184" t="s">
        <v>163</v>
      </c>
      <c r="AU226" s="184" t="s">
        <v>86</v>
      </c>
      <c r="AY226" s="14" t="s">
        <v>168</v>
      </c>
      <c r="BE226" s="185">
        <f t="shared" si="54"/>
        <v>0</v>
      </c>
      <c r="BF226" s="185">
        <f t="shared" si="55"/>
        <v>0</v>
      </c>
      <c r="BG226" s="185">
        <f t="shared" si="56"/>
        <v>0</v>
      </c>
      <c r="BH226" s="185">
        <f t="shared" si="57"/>
        <v>0</v>
      </c>
      <c r="BI226" s="185">
        <f t="shared" si="58"/>
        <v>0</v>
      </c>
      <c r="BJ226" s="14" t="s">
        <v>84</v>
      </c>
      <c r="BK226" s="185">
        <f t="shared" si="59"/>
        <v>0</v>
      </c>
      <c r="BL226" s="14" t="s">
        <v>226</v>
      </c>
      <c r="BM226" s="184" t="s">
        <v>3194</v>
      </c>
    </row>
    <row r="227" spans="1:65" s="2" customFormat="1" ht="14.45" customHeight="1">
      <c r="A227" s="31"/>
      <c r="B227" s="32"/>
      <c r="C227" s="172" t="s">
        <v>449</v>
      </c>
      <c r="D227" s="172" t="s">
        <v>163</v>
      </c>
      <c r="E227" s="173" t="s">
        <v>3195</v>
      </c>
      <c r="F227" s="174" t="s">
        <v>3196</v>
      </c>
      <c r="G227" s="175" t="s">
        <v>212</v>
      </c>
      <c r="H227" s="176">
        <v>19.8</v>
      </c>
      <c r="I227" s="177"/>
      <c r="J227" s="178">
        <f t="shared" si="50"/>
        <v>0</v>
      </c>
      <c r="K227" s="174" t="s">
        <v>1</v>
      </c>
      <c r="L227" s="179"/>
      <c r="M227" s="180" t="s">
        <v>1</v>
      </c>
      <c r="N227" s="181" t="s">
        <v>42</v>
      </c>
      <c r="O227" s="68"/>
      <c r="P227" s="182">
        <f t="shared" si="51"/>
        <v>0</v>
      </c>
      <c r="Q227" s="182">
        <v>4.4999999999999999E-4</v>
      </c>
      <c r="R227" s="182">
        <f t="shared" si="52"/>
        <v>8.9099999999999995E-3</v>
      </c>
      <c r="S227" s="182">
        <v>0</v>
      </c>
      <c r="T227" s="183">
        <f t="shared" si="5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4" t="s">
        <v>290</v>
      </c>
      <c r="AT227" s="184" t="s">
        <v>163</v>
      </c>
      <c r="AU227" s="184" t="s">
        <v>86</v>
      </c>
      <c r="AY227" s="14" t="s">
        <v>168</v>
      </c>
      <c r="BE227" s="185">
        <f t="shared" si="54"/>
        <v>0</v>
      </c>
      <c r="BF227" s="185">
        <f t="shared" si="55"/>
        <v>0</v>
      </c>
      <c r="BG227" s="185">
        <f t="shared" si="56"/>
        <v>0</v>
      </c>
      <c r="BH227" s="185">
        <f t="shared" si="57"/>
        <v>0</v>
      </c>
      <c r="BI227" s="185">
        <f t="shared" si="58"/>
        <v>0</v>
      </c>
      <c r="BJ227" s="14" t="s">
        <v>84</v>
      </c>
      <c r="BK227" s="185">
        <f t="shared" si="59"/>
        <v>0</v>
      </c>
      <c r="BL227" s="14" t="s">
        <v>226</v>
      </c>
      <c r="BM227" s="184" t="s">
        <v>3197</v>
      </c>
    </row>
    <row r="228" spans="1:65" s="2" customFormat="1" ht="14.45" customHeight="1">
      <c r="A228" s="31"/>
      <c r="B228" s="32"/>
      <c r="C228" s="172" t="s">
        <v>453</v>
      </c>
      <c r="D228" s="172" t="s">
        <v>163</v>
      </c>
      <c r="E228" s="173" t="s">
        <v>3198</v>
      </c>
      <c r="F228" s="174" t="s">
        <v>3199</v>
      </c>
      <c r="G228" s="175" t="s">
        <v>212</v>
      </c>
      <c r="H228" s="176">
        <v>19.8</v>
      </c>
      <c r="I228" s="177"/>
      <c r="J228" s="178">
        <f t="shared" si="50"/>
        <v>0</v>
      </c>
      <c r="K228" s="174" t="s">
        <v>1</v>
      </c>
      <c r="L228" s="179"/>
      <c r="M228" s="180" t="s">
        <v>1</v>
      </c>
      <c r="N228" s="181" t="s">
        <v>42</v>
      </c>
      <c r="O228" s="68"/>
      <c r="P228" s="182">
        <f t="shared" si="51"/>
        <v>0</v>
      </c>
      <c r="Q228" s="182">
        <v>4.0000000000000002E-4</v>
      </c>
      <c r="R228" s="182">
        <f t="shared" si="52"/>
        <v>7.92E-3</v>
      </c>
      <c r="S228" s="182">
        <v>0</v>
      </c>
      <c r="T228" s="183">
        <f t="shared" si="5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4" t="s">
        <v>290</v>
      </c>
      <c r="AT228" s="184" t="s">
        <v>163</v>
      </c>
      <c r="AU228" s="184" t="s">
        <v>86</v>
      </c>
      <c r="AY228" s="14" t="s">
        <v>168</v>
      </c>
      <c r="BE228" s="185">
        <f t="shared" si="54"/>
        <v>0</v>
      </c>
      <c r="BF228" s="185">
        <f t="shared" si="55"/>
        <v>0</v>
      </c>
      <c r="BG228" s="185">
        <f t="shared" si="56"/>
        <v>0</v>
      </c>
      <c r="BH228" s="185">
        <f t="shared" si="57"/>
        <v>0</v>
      </c>
      <c r="BI228" s="185">
        <f t="shared" si="58"/>
        <v>0</v>
      </c>
      <c r="BJ228" s="14" t="s">
        <v>84</v>
      </c>
      <c r="BK228" s="185">
        <f t="shared" si="59"/>
        <v>0</v>
      </c>
      <c r="BL228" s="14" t="s">
        <v>226</v>
      </c>
      <c r="BM228" s="184" t="s">
        <v>3200</v>
      </c>
    </row>
    <row r="229" spans="1:65" s="2" customFormat="1" ht="24.2" customHeight="1">
      <c r="A229" s="31"/>
      <c r="B229" s="32"/>
      <c r="C229" s="172" t="s">
        <v>457</v>
      </c>
      <c r="D229" s="172" t="s">
        <v>163</v>
      </c>
      <c r="E229" s="173" t="s">
        <v>3201</v>
      </c>
      <c r="F229" s="174" t="s">
        <v>3202</v>
      </c>
      <c r="G229" s="175" t="s">
        <v>212</v>
      </c>
      <c r="H229" s="176">
        <v>30</v>
      </c>
      <c r="I229" s="177"/>
      <c r="J229" s="178">
        <f t="shared" si="50"/>
        <v>0</v>
      </c>
      <c r="K229" s="174" t="s">
        <v>1</v>
      </c>
      <c r="L229" s="179"/>
      <c r="M229" s="180" t="s">
        <v>1</v>
      </c>
      <c r="N229" s="181" t="s">
        <v>42</v>
      </c>
      <c r="O229" s="68"/>
      <c r="P229" s="182">
        <f t="shared" si="51"/>
        <v>0</v>
      </c>
      <c r="Q229" s="182">
        <v>2.7E-4</v>
      </c>
      <c r="R229" s="182">
        <f t="shared" si="52"/>
        <v>8.0999999999999996E-3</v>
      </c>
      <c r="S229" s="182">
        <v>0</v>
      </c>
      <c r="T229" s="183">
        <f t="shared" si="5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4" t="s">
        <v>290</v>
      </c>
      <c r="AT229" s="184" t="s">
        <v>163</v>
      </c>
      <c r="AU229" s="184" t="s">
        <v>86</v>
      </c>
      <c r="AY229" s="14" t="s">
        <v>168</v>
      </c>
      <c r="BE229" s="185">
        <f t="shared" si="54"/>
        <v>0</v>
      </c>
      <c r="BF229" s="185">
        <f t="shared" si="55"/>
        <v>0</v>
      </c>
      <c r="BG229" s="185">
        <f t="shared" si="56"/>
        <v>0</v>
      </c>
      <c r="BH229" s="185">
        <f t="shared" si="57"/>
        <v>0</v>
      </c>
      <c r="BI229" s="185">
        <f t="shared" si="58"/>
        <v>0</v>
      </c>
      <c r="BJ229" s="14" t="s">
        <v>84</v>
      </c>
      <c r="BK229" s="185">
        <f t="shared" si="59"/>
        <v>0</v>
      </c>
      <c r="BL229" s="14" t="s">
        <v>226</v>
      </c>
      <c r="BM229" s="184" t="s">
        <v>3203</v>
      </c>
    </row>
    <row r="230" spans="1:65" s="2" customFormat="1" ht="24.2" customHeight="1">
      <c r="A230" s="31"/>
      <c r="B230" s="32"/>
      <c r="C230" s="172" t="s">
        <v>2366</v>
      </c>
      <c r="D230" s="172" t="s">
        <v>163</v>
      </c>
      <c r="E230" s="173" t="s">
        <v>3204</v>
      </c>
      <c r="F230" s="174" t="s">
        <v>3205</v>
      </c>
      <c r="G230" s="175" t="s">
        <v>212</v>
      </c>
      <c r="H230" s="176">
        <v>44.1</v>
      </c>
      <c r="I230" s="177"/>
      <c r="J230" s="178">
        <f t="shared" si="50"/>
        <v>0</v>
      </c>
      <c r="K230" s="174" t="s">
        <v>1</v>
      </c>
      <c r="L230" s="179"/>
      <c r="M230" s="180" t="s">
        <v>1</v>
      </c>
      <c r="N230" s="181" t="s">
        <v>42</v>
      </c>
      <c r="O230" s="68"/>
      <c r="P230" s="182">
        <f t="shared" si="51"/>
        <v>0</v>
      </c>
      <c r="Q230" s="182">
        <v>3.1E-4</v>
      </c>
      <c r="R230" s="182">
        <f t="shared" si="52"/>
        <v>1.3671000000000001E-2</v>
      </c>
      <c r="S230" s="182">
        <v>0</v>
      </c>
      <c r="T230" s="183">
        <f t="shared" si="5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4" t="s">
        <v>290</v>
      </c>
      <c r="AT230" s="184" t="s">
        <v>163</v>
      </c>
      <c r="AU230" s="184" t="s">
        <v>86</v>
      </c>
      <c r="AY230" s="14" t="s">
        <v>168</v>
      </c>
      <c r="BE230" s="185">
        <f t="shared" si="54"/>
        <v>0</v>
      </c>
      <c r="BF230" s="185">
        <f t="shared" si="55"/>
        <v>0</v>
      </c>
      <c r="BG230" s="185">
        <f t="shared" si="56"/>
        <v>0</v>
      </c>
      <c r="BH230" s="185">
        <f t="shared" si="57"/>
        <v>0</v>
      </c>
      <c r="BI230" s="185">
        <f t="shared" si="58"/>
        <v>0</v>
      </c>
      <c r="BJ230" s="14" t="s">
        <v>84</v>
      </c>
      <c r="BK230" s="185">
        <f t="shared" si="59"/>
        <v>0</v>
      </c>
      <c r="BL230" s="14" t="s">
        <v>226</v>
      </c>
      <c r="BM230" s="184" t="s">
        <v>3206</v>
      </c>
    </row>
    <row r="231" spans="1:65" s="2" customFormat="1" ht="24.2" customHeight="1">
      <c r="A231" s="31"/>
      <c r="B231" s="32"/>
      <c r="C231" s="172" t="s">
        <v>1788</v>
      </c>
      <c r="D231" s="172" t="s">
        <v>163</v>
      </c>
      <c r="E231" s="173" t="s">
        <v>3207</v>
      </c>
      <c r="F231" s="174" t="s">
        <v>3208</v>
      </c>
      <c r="G231" s="175" t="s">
        <v>166</v>
      </c>
      <c r="H231" s="176">
        <v>49</v>
      </c>
      <c r="I231" s="177"/>
      <c r="J231" s="178">
        <f t="shared" si="50"/>
        <v>0</v>
      </c>
      <c r="K231" s="174" t="s">
        <v>1</v>
      </c>
      <c r="L231" s="179"/>
      <c r="M231" s="180" t="s">
        <v>1</v>
      </c>
      <c r="N231" s="181" t="s">
        <v>42</v>
      </c>
      <c r="O231" s="68"/>
      <c r="P231" s="182">
        <f t="shared" si="51"/>
        <v>0</v>
      </c>
      <c r="Q231" s="182">
        <v>6.0000000000000002E-5</v>
      </c>
      <c r="R231" s="182">
        <f t="shared" si="52"/>
        <v>2.9399999999999999E-3</v>
      </c>
      <c r="S231" s="182">
        <v>0</v>
      </c>
      <c r="T231" s="183">
        <f t="shared" si="5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4" t="s">
        <v>290</v>
      </c>
      <c r="AT231" s="184" t="s">
        <v>163</v>
      </c>
      <c r="AU231" s="184" t="s">
        <v>86</v>
      </c>
      <c r="AY231" s="14" t="s">
        <v>168</v>
      </c>
      <c r="BE231" s="185">
        <f t="shared" si="54"/>
        <v>0</v>
      </c>
      <c r="BF231" s="185">
        <f t="shared" si="55"/>
        <v>0</v>
      </c>
      <c r="BG231" s="185">
        <f t="shared" si="56"/>
        <v>0</v>
      </c>
      <c r="BH231" s="185">
        <f t="shared" si="57"/>
        <v>0</v>
      </c>
      <c r="BI231" s="185">
        <f t="shared" si="58"/>
        <v>0</v>
      </c>
      <c r="BJ231" s="14" t="s">
        <v>84</v>
      </c>
      <c r="BK231" s="185">
        <f t="shared" si="59"/>
        <v>0</v>
      </c>
      <c r="BL231" s="14" t="s">
        <v>226</v>
      </c>
      <c r="BM231" s="184" t="s">
        <v>3209</v>
      </c>
    </row>
    <row r="232" spans="1:65" s="2" customFormat="1" ht="14.45" customHeight="1">
      <c r="A232" s="31"/>
      <c r="B232" s="32"/>
      <c r="C232" s="172" t="s">
        <v>1792</v>
      </c>
      <c r="D232" s="172" t="s">
        <v>163</v>
      </c>
      <c r="E232" s="173" t="s">
        <v>3210</v>
      </c>
      <c r="F232" s="174" t="s">
        <v>3211</v>
      </c>
      <c r="G232" s="175" t="s">
        <v>166</v>
      </c>
      <c r="H232" s="176">
        <v>49</v>
      </c>
      <c r="I232" s="177"/>
      <c r="J232" s="178">
        <f t="shared" si="50"/>
        <v>0</v>
      </c>
      <c r="K232" s="174" t="s">
        <v>1</v>
      </c>
      <c r="L232" s="179"/>
      <c r="M232" s="180" t="s">
        <v>1</v>
      </c>
      <c r="N232" s="181" t="s">
        <v>42</v>
      </c>
      <c r="O232" s="68"/>
      <c r="P232" s="182">
        <f t="shared" si="51"/>
        <v>0</v>
      </c>
      <c r="Q232" s="182">
        <v>1.0000000000000001E-5</v>
      </c>
      <c r="R232" s="182">
        <f t="shared" si="52"/>
        <v>4.9000000000000009E-4</v>
      </c>
      <c r="S232" s="182">
        <v>0</v>
      </c>
      <c r="T232" s="183">
        <f t="shared" si="5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4" t="s">
        <v>290</v>
      </c>
      <c r="AT232" s="184" t="s">
        <v>163</v>
      </c>
      <c r="AU232" s="184" t="s">
        <v>86</v>
      </c>
      <c r="AY232" s="14" t="s">
        <v>168</v>
      </c>
      <c r="BE232" s="185">
        <f t="shared" si="54"/>
        <v>0</v>
      </c>
      <c r="BF232" s="185">
        <f t="shared" si="55"/>
        <v>0</v>
      </c>
      <c r="BG232" s="185">
        <f t="shared" si="56"/>
        <v>0</v>
      </c>
      <c r="BH232" s="185">
        <f t="shared" si="57"/>
        <v>0</v>
      </c>
      <c r="BI232" s="185">
        <f t="shared" si="58"/>
        <v>0</v>
      </c>
      <c r="BJ232" s="14" t="s">
        <v>84</v>
      </c>
      <c r="BK232" s="185">
        <f t="shared" si="59"/>
        <v>0</v>
      </c>
      <c r="BL232" s="14" t="s">
        <v>226</v>
      </c>
      <c r="BM232" s="184" t="s">
        <v>3212</v>
      </c>
    </row>
    <row r="233" spans="1:65" s="2" customFormat="1" ht="24.2" customHeight="1">
      <c r="A233" s="31"/>
      <c r="B233" s="32"/>
      <c r="C233" s="186" t="s">
        <v>1796</v>
      </c>
      <c r="D233" s="186" t="s">
        <v>597</v>
      </c>
      <c r="E233" s="187" t="s">
        <v>3213</v>
      </c>
      <c r="F233" s="188" t="s">
        <v>3214</v>
      </c>
      <c r="G233" s="189" t="s">
        <v>1162</v>
      </c>
      <c r="H233" s="190">
        <v>0.20200000000000001</v>
      </c>
      <c r="I233" s="191"/>
      <c r="J233" s="192">
        <f t="shared" si="50"/>
        <v>0</v>
      </c>
      <c r="K233" s="188" t="s">
        <v>1</v>
      </c>
      <c r="L233" s="36"/>
      <c r="M233" s="193" t="s">
        <v>1</v>
      </c>
      <c r="N233" s="194" t="s">
        <v>42</v>
      </c>
      <c r="O233" s="68"/>
      <c r="P233" s="182">
        <f t="shared" si="51"/>
        <v>0</v>
      </c>
      <c r="Q233" s="182">
        <v>0</v>
      </c>
      <c r="R233" s="182">
        <f t="shared" si="52"/>
        <v>0</v>
      </c>
      <c r="S233" s="182">
        <v>0</v>
      </c>
      <c r="T233" s="183">
        <f t="shared" si="5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4" t="s">
        <v>226</v>
      </c>
      <c r="AT233" s="184" t="s">
        <v>597</v>
      </c>
      <c r="AU233" s="184" t="s">
        <v>86</v>
      </c>
      <c r="AY233" s="14" t="s">
        <v>168</v>
      </c>
      <c r="BE233" s="185">
        <f t="shared" si="54"/>
        <v>0</v>
      </c>
      <c r="BF233" s="185">
        <f t="shared" si="55"/>
        <v>0</v>
      </c>
      <c r="BG233" s="185">
        <f t="shared" si="56"/>
        <v>0</v>
      </c>
      <c r="BH233" s="185">
        <f t="shared" si="57"/>
        <v>0</v>
      </c>
      <c r="BI233" s="185">
        <f t="shared" si="58"/>
        <v>0</v>
      </c>
      <c r="BJ233" s="14" t="s">
        <v>84</v>
      </c>
      <c r="BK233" s="185">
        <f t="shared" si="59"/>
        <v>0</v>
      </c>
      <c r="BL233" s="14" t="s">
        <v>226</v>
      </c>
      <c r="BM233" s="184" t="s">
        <v>3215</v>
      </c>
    </row>
    <row r="234" spans="1:65" s="12" customFormat="1" ht="22.9" customHeight="1">
      <c r="B234" s="195"/>
      <c r="C234" s="196"/>
      <c r="D234" s="197" t="s">
        <v>76</v>
      </c>
      <c r="E234" s="209" t="s">
        <v>3216</v>
      </c>
      <c r="F234" s="209" t="s">
        <v>3217</v>
      </c>
      <c r="G234" s="196"/>
      <c r="H234" s="196"/>
      <c r="I234" s="199"/>
      <c r="J234" s="210">
        <f>BK234</f>
        <v>0</v>
      </c>
      <c r="K234" s="196"/>
      <c r="L234" s="201"/>
      <c r="M234" s="202"/>
      <c r="N234" s="203"/>
      <c r="O234" s="203"/>
      <c r="P234" s="204">
        <f>SUM(P235:P238)</f>
        <v>0</v>
      </c>
      <c r="Q234" s="203"/>
      <c r="R234" s="204">
        <f>SUM(R235:R238)</f>
        <v>8.3000000000000004E-2</v>
      </c>
      <c r="S234" s="203"/>
      <c r="T234" s="205">
        <f>SUM(T235:T238)</f>
        <v>0</v>
      </c>
      <c r="AR234" s="206" t="s">
        <v>86</v>
      </c>
      <c r="AT234" s="207" t="s">
        <v>76</v>
      </c>
      <c r="AU234" s="207" t="s">
        <v>84</v>
      </c>
      <c r="AY234" s="206" t="s">
        <v>168</v>
      </c>
      <c r="BK234" s="208">
        <f>SUM(BK235:BK238)</f>
        <v>0</v>
      </c>
    </row>
    <row r="235" spans="1:65" s="2" customFormat="1" ht="24.2" customHeight="1">
      <c r="A235" s="31"/>
      <c r="B235" s="32"/>
      <c r="C235" s="186" t="s">
        <v>1800</v>
      </c>
      <c r="D235" s="186" t="s">
        <v>597</v>
      </c>
      <c r="E235" s="187" t="s">
        <v>3218</v>
      </c>
      <c r="F235" s="188" t="s">
        <v>3219</v>
      </c>
      <c r="G235" s="189" t="s">
        <v>166</v>
      </c>
      <c r="H235" s="190">
        <v>4</v>
      </c>
      <c r="I235" s="191"/>
      <c r="J235" s="192">
        <f>ROUND(I235*H235,2)</f>
        <v>0</v>
      </c>
      <c r="K235" s="188" t="s">
        <v>1</v>
      </c>
      <c r="L235" s="36"/>
      <c r="M235" s="193" t="s">
        <v>1</v>
      </c>
      <c r="N235" s="194" t="s">
        <v>42</v>
      </c>
      <c r="O235" s="68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4" t="s">
        <v>226</v>
      </c>
      <c r="AT235" s="184" t="s">
        <v>597</v>
      </c>
      <c r="AU235" s="184" t="s">
        <v>86</v>
      </c>
      <c r="AY235" s="14" t="s">
        <v>168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4" t="s">
        <v>84</v>
      </c>
      <c r="BK235" s="185">
        <f>ROUND(I235*H235,2)</f>
        <v>0</v>
      </c>
      <c r="BL235" s="14" t="s">
        <v>226</v>
      </c>
      <c r="BM235" s="184" t="s">
        <v>3220</v>
      </c>
    </row>
    <row r="236" spans="1:65" s="2" customFormat="1" ht="14.45" customHeight="1">
      <c r="A236" s="31"/>
      <c r="B236" s="32"/>
      <c r="C236" s="172" t="s">
        <v>1804</v>
      </c>
      <c r="D236" s="172" t="s">
        <v>163</v>
      </c>
      <c r="E236" s="173" t="s">
        <v>3221</v>
      </c>
      <c r="F236" s="174" t="s">
        <v>3222</v>
      </c>
      <c r="G236" s="175" t="s">
        <v>212</v>
      </c>
      <c r="H236" s="176">
        <v>5</v>
      </c>
      <c r="I236" s="177"/>
      <c r="J236" s="178">
        <f>ROUND(I236*H236,2)</f>
        <v>0</v>
      </c>
      <c r="K236" s="174" t="s">
        <v>1</v>
      </c>
      <c r="L236" s="179"/>
      <c r="M236" s="180" t="s">
        <v>1</v>
      </c>
      <c r="N236" s="181" t="s">
        <v>42</v>
      </c>
      <c r="O236" s="68"/>
      <c r="P236" s="182">
        <f>O236*H236</f>
        <v>0</v>
      </c>
      <c r="Q236" s="182">
        <v>7.0000000000000001E-3</v>
      </c>
      <c r="R236" s="182">
        <f>Q236*H236</f>
        <v>3.5000000000000003E-2</v>
      </c>
      <c r="S236" s="182">
        <v>0</v>
      </c>
      <c r="T236" s="18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4" t="s">
        <v>290</v>
      </c>
      <c r="AT236" s="184" t="s">
        <v>163</v>
      </c>
      <c r="AU236" s="184" t="s">
        <v>86</v>
      </c>
      <c r="AY236" s="14" t="s">
        <v>168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4" t="s">
        <v>84</v>
      </c>
      <c r="BK236" s="185">
        <f>ROUND(I236*H236,2)</f>
        <v>0</v>
      </c>
      <c r="BL236" s="14" t="s">
        <v>226</v>
      </c>
      <c r="BM236" s="184" t="s">
        <v>3223</v>
      </c>
    </row>
    <row r="237" spans="1:65" s="2" customFormat="1" ht="14.45" customHeight="1">
      <c r="A237" s="31"/>
      <c r="B237" s="32"/>
      <c r="C237" s="186" t="s">
        <v>2386</v>
      </c>
      <c r="D237" s="186" t="s">
        <v>597</v>
      </c>
      <c r="E237" s="187" t="s">
        <v>3224</v>
      </c>
      <c r="F237" s="188" t="s">
        <v>3225</v>
      </c>
      <c r="G237" s="189" t="s">
        <v>166</v>
      </c>
      <c r="H237" s="190">
        <v>1</v>
      </c>
      <c r="I237" s="191"/>
      <c r="J237" s="192">
        <f>ROUND(I237*H237,2)</f>
        <v>0</v>
      </c>
      <c r="K237" s="188" t="s">
        <v>1</v>
      </c>
      <c r="L237" s="36"/>
      <c r="M237" s="193" t="s">
        <v>1</v>
      </c>
      <c r="N237" s="194" t="s">
        <v>42</v>
      </c>
      <c r="O237" s="68"/>
      <c r="P237" s="182">
        <f>O237*H237</f>
        <v>0</v>
      </c>
      <c r="Q237" s="182">
        <v>4.8000000000000001E-2</v>
      </c>
      <c r="R237" s="182">
        <f>Q237*H237</f>
        <v>4.8000000000000001E-2</v>
      </c>
      <c r="S237" s="182">
        <v>0</v>
      </c>
      <c r="T237" s="18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4" t="s">
        <v>226</v>
      </c>
      <c r="AT237" s="184" t="s">
        <v>597</v>
      </c>
      <c r="AU237" s="184" t="s">
        <v>86</v>
      </c>
      <c r="AY237" s="14" t="s">
        <v>168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4" t="s">
        <v>84</v>
      </c>
      <c r="BK237" s="185">
        <f>ROUND(I237*H237,2)</f>
        <v>0</v>
      </c>
      <c r="BL237" s="14" t="s">
        <v>226</v>
      </c>
      <c r="BM237" s="184" t="s">
        <v>3226</v>
      </c>
    </row>
    <row r="238" spans="1:65" s="2" customFormat="1" ht="24.2" customHeight="1">
      <c r="A238" s="31"/>
      <c r="B238" s="32"/>
      <c r="C238" s="186" t="s">
        <v>1808</v>
      </c>
      <c r="D238" s="186" t="s">
        <v>597</v>
      </c>
      <c r="E238" s="187" t="s">
        <v>3227</v>
      </c>
      <c r="F238" s="188" t="s">
        <v>3228</v>
      </c>
      <c r="G238" s="189" t="s">
        <v>1162</v>
      </c>
      <c r="H238" s="190">
        <v>8.3000000000000004E-2</v>
      </c>
      <c r="I238" s="191"/>
      <c r="J238" s="192">
        <f>ROUND(I238*H238,2)</f>
        <v>0</v>
      </c>
      <c r="K238" s="188" t="s">
        <v>1</v>
      </c>
      <c r="L238" s="36"/>
      <c r="M238" s="193" t="s">
        <v>1</v>
      </c>
      <c r="N238" s="194" t="s">
        <v>42</v>
      </c>
      <c r="O238" s="68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4" t="s">
        <v>226</v>
      </c>
      <c r="AT238" s="184" t="s">
        <v>597</v>
      </c>
      <c r="AU238" s="184" t="s">
        <v>86</v>
      </c>
      <c r="AY238" s="14" t="s">
        <v>168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4" t="s">
        <v>84</v>
      </c>
      <c r="BK238" s="185">
        <f>ROUND(I238*H238,2)</f>
        <v>0</v>
      </c>
      <c r="BL238" s="14" t="s">
        <v>226</v>
      </c>
      <c r="BM238" s="184" t="s">
        <v>3229</v>
      </c>
    </row>
    <row r="239" spans="1:65" s="12" customFormat="1" ht="22.9" customHeight="1">
      <c r="B239" s="195"/>
      <c r="C239" s="196"/>
      <c r="D239" s="197" t="s">
        <v>76</v>
      </c>
      <c r="E239" s="209" t="s">
        <v>3230</v>
      </c>
      <c r="F239" s="209" t="s">
        <v>3231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SUM(P240:P247)</f>
        <v>0</v>
      </c>
      <c r="Q239" s="203"/>
      <c r="R239" s="204">
        <f>SUM(R240:R247)</f>
        <v>0.38072</v>
      </c>
      <c r="S239" s="203"/>
      <c r="T239" s="205">
        <f>SUM(T240:T247)</f>
        <v>0</v>
      </c>
      <c r="AR239" s="206" t="s">
        <v>86</v>
      </c>
      <c r="AT239" s="207" t="s">
        <v>76</v>
      </c>
      <c r="AU239" s="207" t="s">
        <v>84</v>
      </c>
      <c r="AY239" s="206" t="s">
        <v>168</v>
      </c>
      <c r="BK239" s="208">
        <f>SUM(BK240:BK247)</f>
        <v>0</v>
      </c>
    </row>
    <row r="240" spans="1:65" s="2" customFormat="1" ht="14.45" customHeight="1">
      <c r="A240" s="31"/>
      <c r="B240" s="32"/>
      <c r="C240" s="186" t="s">
        <v>461</v>
      </c>
      <c r="D240" s="186" t="s">
        <v>597</v>
      </c>
      <c r="E240" s="187" t="s">
        <v>3232</v>
      </c>
      <c r="F240" s="188" t="s">
        <v>3233</v>
      </c>
      <c r="G240" s="189" t="s">
        <v>1328</v>
      </c>
      <c r="H240" s="190">
        <v>4.8</v>
      </c>
      <c r="I240" s="191"/>
      <c r="J240" s="192">
        <f t="shared" ref="J240:J247" si="60">ROUND(I240*H240,2)</f>
        <v>0</v>
      </c>
      <c r="K240" s="188" t="s">
        <v>1</v>
      </c>
      <c r="L240" s="36"/>
      <c r="M240" s="193" t="s">
        <v>1</v>
      </c>
      <c r="N240" s="194" t="s">
        <v>42</v>
      </c>
      <c r="O240" s="68"/>
      <c r="P240" s="182">
        <f t="shared" ref="P240:P247" si="61">O240*H240</f>
        <v>0</v>
      </c>
      <c r="Q240" s="182">
        <v>9.0000000000000006E-5</v>
      </c>
      <c r="R240" s="182">
        <f t="shared" ref="R240:R247" si="62">Q240*H240</f>
        <v>4.3200000000000004E-4</v>
      </c>
      <c r="S240" s="182">
        <v>0</v>
      </c>
      <c r="T240" s="183">
        <f t="shared" ref="T240:T247" si="63"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4" t="s">
        <v>226</v>
      </c>
      <c r="AT240" s="184" t="s">
        <v>597</v>
      </c>
      <c r="AU240" s="184" t="s">
        <v>86</v>
      </c>
      <c r="AY240" s="14" t="s">
        <v>168</v>
      </c>
      <c r="BE240" s="185">
        <f t="shared" ref="BE240:BE247" si="64">IF(N240="základní",J240,0)</f>
        <v>0</v>
      </c>
      <c r="BF240" s="185">
        <f t="shared" ref="BF240:BF247" si="65">IF(N240="snížená",J240,0)</f>
        <v>0</v>
      </c>
      <c r="BG240" s="185">
        <f t="shared" ref="BG240:BG247" si="66">IF(N240="zákl. přenesená",J240,0)</f>
        <v>0</v>
      </c>
      <c r="BH240" s="185">
        <f t="shared" ref="BH240:BH247" si="67">IF(N240="sníž. přenesená",J240,0)</f>
        <v>0</v>
      </c>
      <c r="BI240" s="185">
        <f t="shared" ref="BI240:BI247" si="68">IF(N240="nulová",J240,0)</f>
        <v>0</v>
      </c>
      <c r="BJ240" s="14" t="s">
        <v>84</v>
      </c>
      <c r="BK240" s="185">
        <f t="shared" ref="BK240:BK247" si="69">ROUND(I240*H240,2)</f>
        <v>0</v>
      </c>
      <c r="BL240" s="14" t="s">
        <v>226</v>
      </c>
      <c r="BM240" s="184" t="s">
        <v>3234</v>
      </c>
    </row>
    <row r="241" spans="1:65" s="2" customFormat="1" ht="24.2" customHeight="1">
      <c r="A241" s="31"/>
      <c r="B241" s="32"/>
      <c r="C241" s="186" t="s">
        <v>465</v>
      </c>
      <c r="D241" s="186" t="s">
        <v>597</v>
      </c>
      <c r="E241" s="187" t="s">
        <v>3235</v>
      </c>
      <c r="F241" s="188" t="s">
        <v>3236</v>
      </c>
      <c r="G241" s="189" t="s">
        <v>1377</v>
      </c>
      <c r="H241" s="190">
        <v>4.8</v>
      </c>
      <c r="I241" s="191"/>
      <c r="J241" s="192">
        <f t="shared" si="60"/>
        <v>0</v>
      </c>
      <c r="K241" s="188" t="s">
        <v>1</v>
      </c>
      <c r="L241" s="36"/>
      <c r="M241" s="193" t="s">
        <v>1</v>
      </c>
      <c r="N241" s="194" t="s">
        <v>42</v>
      </c>
      <c r="O241" s="68"/>
      <c r="P241" s="182">
        <f t="shared" si="61"/>
        <v>0</v>
      </c>
      <c r="Q241" s="182">
        <v>6.0000000000000002E-5</v>
      </c>
      <c r="R241" s="182">
        <f t="shared" si="62"/>
        <v>2.8800000000000001E-4</v>
      </c>
      <c r="S241" s="182">
        <v>0</v>
      </c>
      <c r="T241" s="183">
        <f t="shared" si="6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84" t="s">
        <v>226</v>
      </c>
      <c r="AT241" s="184" t="s">
        <v>597</v>
      </c>
      <c r="AU241" s="184" t="s">
        <v>86</v>
      </c>
      <c r="AY241" s="14" t="s">
        <v>168</v>
      </c>
      <c r="BE241" s="185">
        <f t="shared" si="64"/>
        <v>0</v>
      </c>
      <c r="BF241" s="185">
        <f t="shared" si="65"/>
        <v>0</v>
      </c>
      <c r="BG241" s="185">
        <f t="shared" si="66"/>
        <v>0</v>
      </c>
      <c r="BH241" s="185">
        <f t="shared" si="67"/>
        <v>0</v>
      </c>
      <c r="BI241" s="185">
        <f t="shared" si="68"/>
        <v>0</v>
      </c>
      <c r="BJ241" s="14" t="s">
        <v>84</v>
      </c>
      <c r="BK241" s="185">
        <f t="shared" si="69"/>
        <v>0</v>
      </c>
      <c r="BL241" s="14" t="s">
        <v>226</v>
      </c>
      <c r="BM241" s="184" t="s">
        <v>3237</v>
      </c>
    </row>
    <row r="242" spans="1:65" s="2" customFormat="1" ht="24.2" customHeight="1">
      <c r="A242" s="31"/>
      <c r="B242" s="32"/>
      <c r="C242" s="172" t="s">
        <v>469</v>
      </c>
      <c r="D242" s="172" t="s">
        <v>163</v>
      </c>
      <c r="E242" s="173" t="s">
        <v>3238</v>
      </c>
      <c r="F242" s="174" t="s">
        <v>3239</v>
      </c>
      <c r="G242" s="175" t="s">
        <v>166</v>
      </c>
      <c r="H242" s="176">
        <v>1</v>
      </c>
      <c r="I242" s="177"/>
      <c r="J242" s="178">
        <f t="shared" si="60"/>
        <v>0</v>
      </c>
      <c r="K242" s="174" t="s">
        <v>1</v>
      </c>
      <c r="L242" s="179"/>
      <c r="M242" s="180" t="s">
        <v>1</v>
      </c>
      <c r="N242" s="181" t="s">
        <v>42</v>
      </c>
      <c r="O242" s="68"/>
      <c r="P242" s="182">
        <f t="shared" si="61"/>
        <v>0</v>
      </c>
      <c r="Q242" s="182">
        <v>0.125</v>
      </c>
      <c r="R242" s="182">
        <f t="shared" si="62"/>
        <v>0.125</v>
      </c>
      <c r="S242" s="182">
        <v>0</v>
      </c>
      <c r="T242" s="183">
        <f t="shared" si="6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4" t="s">
        <v>290</v>
      </c>
      <c r="AT242" s="184" t="s">
        <v>163</v>
      </c>
      <c r="AU242" s="184" t="s">
        <v>86</v>
      </c>
      <c r="AY242" s="14" t="s">
        <v>168</v>
      </c>
      <c r="BE242" s="185">
        <f t="shared" si="64"/>
        <v>0</v>
      </c>
      <c r="BF242" s="185">
        <f t="shared" si="65"/>
        <v>0</v>
      </c>
      <c r="BG242" s="185">
        <f t="shared" si="66"/>
        <v>0</v>
      </c>
      <c r="BH242" s="185">
        <f t="shared" si="67"/>
        <v>0</v>
      </c>
      <c r="BI242" s="185">
        <f t="shared" si="68"/>
        <v>0</v>
      </c>
      <c r="BJ242" s="14" t="s">
        <v>84</v>
      </c>
      <c r="BK242" s="185">
        <f t="shared" si="69"/>
        <v>0</v>
      </c>
      <c r="BL242" s="14" t="s">
        <v>226</v>
      </c>
      <c r="BM242" s="184" t="s">
        <v>3240</v>
      </c>
    </row>
    <row r="243" spans="1:65" s="2" customFormat="1" ht="24.2" customHeight="1">
      <c r="A243" s="31"/>
      <c r="B243" s="32"/>
      <c r="C243" s="172" t="s">
        <v>473</v>
      </c>
      <c r="D243" s="172" t="s">
        <v>163</v>
      </c>
      <c r="E243" s="173" t="s">
        <v>3241</v>
      </c>
      <c r="F243" s="174" t="s">
        <v>3242</v>
      </c>
      <c r="G243" s="175" t="s">
        <v>1162</v>
      </c>
      <c r="H243" s="176">
        <v>6.9000000000000006E-2</v>
      </c>
      <c r="I243" s="177"/>
      <c r="J243" s="178">
        <f t="shared" si="60"/>
        <v>0</v>
      </c>
      <c r="K243" s="174" t="s">
        <v>1</v>
      </c>
      <c r="L243" s="179"/>
      <c r="M243" s="180" t="s">
        <v>1</v>
      </c>
      <c r="N243" s="181" t="s">
        <v>42</v>
      </c>
      <c r="O243" s="68"/>
      <c r="P243" s="182">
        <f t="shared" si="61"/>
        <v>0</v>
      </c>
      <c r="Q243" s="182">
        <v>1</v>
      </c>
      <c r="R243" s="182">
        <f t="shared" si="62"/>
        <v>6.9000000000000006E-2</v>
      </c>
      <c r="S243" s="182">
        <v>0</v>
      </c>
      <c r="T243" s="183">
        <f t="shared" si="6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4" t="s">
        <v>290</v>
      </c>
      <c r="AT243" s="184" t="s">
        <v>163</v>
      </c>
      <c r="AU243" s="184" t="s">
        <v>86</v>
      </c>
      <c r="AY243" s="14" t="s">
        <v>168</v>
      </c>
      <c r="BE243" s="185">
        <f t="shared" si="64"/>
        <v>0</v>
      </c>
      <c r="BF243" s="185">
        <f t="shared" si="65"/>
        <v>0</v>
      </c>
      <c r="BG243" s="185">
        <f t="shared" si="66"/>
        <v>0</v>
      </c>
      <c r="BH243" s="185">
        <f t="shared" si="67"/>
        <v>0</v>
      </c>
      <c r="BI243" s="185">
        <f t="shared" si="68"/>
        <v>0</v>
      </c>
      <c r="BJ243" s="14" t="s">
        <v>84</v>
      </c>
      <c r="BK243" s="185">
        <f t="shared" si="69"/>
        <v>0</v>
      </c>
      <c r="BL243" s="14" t="s">
        <v>226</v>
      </c>
      <c r="BM243" s="184" t="s">
        <v>3243</v>
      </c>
    </row>
    <row r="244" spans="1:65" s="2" customFormat="1" ht="24.2" customHeight="1">
      <c r="A244" s="31"/>
      <c r="B244" s="32"/>
      <c r="C244" s="172" t="s">
        <v>477</v>
      </c>
      <c r="D244" s="172" t="s">
        <v>163</v>
      </c>
      <c r="E244" s="173" t="s">
        <v>3244</v>
      </c>
      <c r="F244" s="174" t="s">
        <v>3245</v>
      </c>
      <c r="G244" s="175" t="s">
        <v>1162</v>
      </c>
      <c r="H244" s="176">
        <v>1.6E-2</v>
      </c>
      <c r="I244" s="177"/>
      <c r="J244" s="178">
        <f t="shared" si="60"/>
        <v>0</v>
      </c>
      <c r="K244" s="174" t="s">
        <v>1</v>
      </c>
      <c r="L244" s="179"/>
      <c r="M244" s="180" t="s">
        <v>1</v>
      </c>
      <c r="N244" s="181" t="s">
        <v>42</v>
      </c>
      <c r="O244" s="68"/>
      <c r="P244" s="182">
        <f t="shared" si="61"/>
        <v>0</v>
      </c>
      <c r="Q244" s="182">
        <v>1</v>
      </c>
      <c r="R244" s="182">
        <f t="shared" si="62"/>
        <v>1.6E-2</v>
      </c>
      <c r="S244" s="182">
        <v>0</v>
      </c>
      <c r="T244" s="183">
        <f t="shared" si="6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84" t="s">
        <v>290</v>
      </c>
      <c r="AT244" s="184" t="s">
        <v>163</v>
      </c>
      <c r="AU244" s="184" t="s">
        <v>86</v>
      </c>
      <c r="AY244" s="14" t="s">
        <v>168</v>
      </c>
      <c r="BE244" s="185">
        <f t="shared" si="64"/>
        <v>0</v>
      </c>
      <c r="BF244" s="185">
        <f t="shared" si="65"/>
        <v>0</v>
      </c>
      <c r="BG244" s="185">
        <f t="shared" si="66"/>
        <v>0</v>
      </c>
      <c r="BH244" s="185">
        <f t="shared" si="67"/>
        <v>0</v>
      </c>
      <c r="BI244" s="185">
        <f t="shared" si="68"/>
        <v>0</v>
      </c>
      <c r="BJ244" s="14" t="s">
        <v>84</v>
      </c>
      <c r="BK244" s="185">
        <f t="shared" si="69"/>
        <v>0</v>
      </c>
      <c r="BL244" s="14" t="s">
        <v>226</v>
      </c>
      <c r="BM244" s="184" t="s">
        <v>3246</v>
      </c>
    </row>
    <row r="245" spans="1:65" s="2" customFormat="1" ht="14.45" customHeight="1">
      <c r="A245" s="31"/>
      <c r="B245" s="32"/>
      <c r="C245" s="172" t="s">
        <v>481</v>
      </c>
      <c r="D245" s="172" t="s">
        <v>163</v>
      </c>
      <c r="E245" s="173" t="s">
        <v>3247</v>
      </c>
      <c r="F245" s="174" t="s">
        <v>3248</v>
      </c>
      <c r="G245" s="175" t="s">
        <v>1162</v>
      </c>
      <c r="H245" s="176">
        <v>5.3999999999999999E-2</v>
      </c>
      <c r="I245" s="177"/>
      <c r="J245" s="178">
        <f t="shared" si="60"/>
        <v>0</v>
      </c>
      <c r="K245" s="174" t="s">
        <v>1</v>
      </c>
      <c r="L245" s="179"/>
      <c r="M245" s="180" t="s">
        <v>1</v>
      </c>
      <c r="N245" s="181" t="s">
        <v>42</v>
      </c>
      <c r="O245" s="68"/>
      <c r="P245" s="182">
        <f t="shared" si="61"/>
        <v>0</v>
      </c>
      <c r="Q245" s="182">
        <v>1</v>
      </c>
      <c r="R245" s="182">
        <f t="shared" si="62"/>
        <v>5.3999999999999999E-2</v>
      </c>
      <c r="S245" s="182">
        <v>0</v>
      </c>
      <c r="T245" s="183">
        <f t="shared" si="6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4" t="s">
        <v>290</v>
      </c>
      <c r="AT245" s="184" t="s">
        <v>163</v>
      </c>
      <c r="AU245" s="184" t="s">
        <v>86</v>
      </c>
      <c r="AY245" s="14" t="s">
        <v>168</v>
      </c>
      <c r="BE245" s="185">
        <f t="shared" si="64"/>
        <v>0</v>
      </c>
      <c r="BF245" s="185">
        <f t="shared" si="65"/>
        <v>0</v>
      </c>
      <c r="BG245" s="185">
        <f t="shared" si="66"/>
        <v>0</v>
      </c>
      <c r="BH245" s="185">
        <f t="shared" si="67"/>
        <v>0</v>
      </c>
      <c r="BI245" s="185">
        <f t="shared" si="68"/>
        <v>0</v>
      </c>
      <c r="BJ245" s="14" t="s">
        <v>84</v>
      </c>
      <c r="BK245" s="185">
        <f t="shared" si="69"/>
        <v>0</v>
      </c>
      <c r="BL245" s="14" t="s">
        <v>226</v>
      </c>
      <c r="BM245" s="184" t="s">
        <v>3249</v>
      </c>
    </row>
    <row r="246" spans="1:65" s="2" customFormat="1" ht="14.45" customHeight="1">
      <c r="A246" s="31"/>
      <c r="B246" s="32"/>
      <c r="C246" s="172" t="s">
        <v>485</v>
      </c>
      <c r="D246" s="172" t="s">
        <v>163</v>
      </c>
      <c r="E246" s="173" t="s">
        <v>3250</v>
      </c>
      <c r="F246" s="174" t="s">
        <v>3251</v>
      </c>
      <c r="G246" s="175" t="s">
        <v>1162</v>
      </c>
      <c r="H246" s="176">
        <v>0.11600000000000001</v>
      </c>
      <c r="I246" s="177"/>
      <c r="J246" s="178">
        <f t="shared" si="60"/>
        <v>0</v>
      </c>
      <c r="K246" s="174" t="s">
        <v>1</v>
      </c>
      <c r="L246" s="179"/>
      <c r="M246" s="180" t="s">
        <v>1</v>
      </c>
      <c r="N246" s="181" t="s">
        <v>42</v>
      </c>
      <c r="O246" s="68"/>
      <c r="P246" s="182">
        <f t="shared" si="61"/>
        <v>0</v>
      </c>
      <c r="Q246" s="182">
        <v>1</v>
      </c>
      <c r="R246" s="182">
        <f t="shared" si="62"/>
        <v>0.11600000000000001</v>
      </c>
      <c r="S246" s="182">
        <v>0</v>
      </c>
      <c r="T246" s="183">
        <f t="shared" si="6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84" t="s">
        <v>290</v>
      </c>
      <c r="AT246" s="184" t="s">
        <v>163</v>
      </c>
      <c r="AU246" s="184" t="s">
        <v>86</v>
      </c>
      <c r="AY246" s="14" t="s">
        <v>168</v>
      </c>
      <c r="BE246" s="185">
        <f t="shared" si="64"/>
        <v>0</v>
      </c>
      <c r="BF246" s="185">
        <f t="shared" si="65"/>
        <v>0</v>
      </c>
      <c r="BG246" s="185">
        <f t="shared" si="66"/>
        <v>0</v>
      </c>
      <c r="BH246" s="185">
        <f t="shared" si="67"/>
        <v>0</v>
      </c>
      <c r="BI246" s="185">
        <f t="shared" si="68"/>
        <v>0</v>
      </c>
      <c r="BJ246" s="14" t="s">
        <v>84</v>
      </c>
      <c r="BK246" s="185">
        <f t="shared" si="69"/>
        <v>0</v>
      </c>
      <c r="BL246" s="14" t="s">
        <v>226</v>
      </c>
      <c r="BM246" s="184" t="s">
        <v>3252</v>
      </c>
    </row>
    <row r="247" spans="1:65" s="2" customFormat="1" ht="24.2" customHeight="1">
      <c r="A247" s="31"/>
      <c r="B247" s="32"/>
      <c r="C247" s="186" t="s">
        <v>489</v>
      </c>
      <c r="D247" s="186" t="s">
        <v>597</v>
      </c>
      <c r="E247" s="187" t="s">
        <v>3253</v>
      </c>
      <c r="F247" s="188" t="s">
        <v>3254</v>
      </c>
      <c r="G247" s="189" t="s">
        <v>1162</v>
      </c>
      <c r="H247" s="190">
        <v>0.38100000000000001</v>
      </c>
      <c r="I247" s="191"/>
      <c r="J247" s="192">
        <f t="shared" si="60"/>
        <v>0</v>
      </c>
      <c r="K247" s="188" t="s">
        <v>1</v>
      </c>
      <c r="L247" s="36"/>
      <c r="M247" s="193" t="s">
        <v>1</v>
      </c>
      <c r="N247" s="194" t="s">
        <v>42</v>
      </c>
      <c r="O247" s="68"/>
      <c r="P247" s="182">
        <f t="shared" si="61"/>
        <v>0</v>
      </c>
      <c r="Q247" s="182">
        <v>0</v>
      </c>
      <c r="R247" s="182">
        <f t="shared" si="62"/>
        <v>0</v>
      </c>
      <c r="S247" s="182">
        <v>0</v>
      </c>
      <c r="T247" s="183">
        <f t="shared" si="6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84" t="s">
        <v>226</v>
      </c>
      <c r="AT247" s="184" t="s">
        <v>597</v>
      </c>
      <c r="AU247" s="184" t="s">
        <v>86</v>
      </c>
      <c r="AY247" s="14" t="s">
        <v>168</v>
      </c>
      <c r="BE247" s="185">
        <f t="shared" si="64"/>
        <v>0</v>
      </c>
      <c r="BF247" s="185">
        <f t="shared" si="65"/>
        <v>0</v>
      </c>
      <c r="BG247" s="185">
        <f t="shared" si="66"/>
        <v>0</v>
      </c>
      <c r="BH247" s="185">
        <f t="shared" si="67"/>
        <v>0</v>
      </c>
      <c r="BI247" s="185">
        <f t="shared" si="68"/>
        <v>0</v>
      </c>
      <c r="BJ247" s="14" t="s">
        <v>84</v>
      </c>
      <c r="BK247" s="185">
        <f t="shared" si="69"/>
        <v>0</v>
      </c>
      <c r="BL247" s="14" t="s">
        <v>226</v>
      </c>
      <c r="BM247" s="184" t="s">
        <v>3255</v>
      </c>
    </row>
    <row r="248" spans="1:65" s="12" customFormat="1" ht="22.9" customHeight="1">
      <c r="B248" s="195"/>
      <c r="C248" s="196"/>
      <c r="D248" s="197" t="s">
        <v>76</v>
      </c>
      <c r="E248" s="209" t="s">
        <v>3256</v>
      </c>
      <c r="F248" s="209" t="s">
        <v>3257</v>
      </c>
      <c r="G248" s="196"/>
      <c r="H248" s="196"/>
      <c r="I248" s="199"/>
      <c r="J248" s="210">
        <f>BK248</f>
        <v>0</v>
      </c>
      <c r="K248" s="196"/>
      <c r="L248" s="201"/>
      <c r="M248" s="202"/>
      <c r="N248" s="203"/>
      <c r="O248" s="203"/>
      <c r="P248" s="204">
        <f>SUM(P249:P256)</f>
        <v>0</v>
      </c>
      <c r="Q248" s="203"/>
      <c r="R248" s="204">
        <f>SUM(R249:R256)</f>
        <v>0.79361800000000005</v>
      </c>
      <c r="S248" s="203"/>
      <c r="T248" s="205">
        <f>SUM(T249:T256)</f>
        <v>0</v>
      </c>
      <c r="AR248" s="206" t="s">
        <v>86</v>
      </c>
      <c r="AT248" s="207" t="s">
        <v>76</v>
      </c>
      <c r="AU248" s="207" t="s">
        <v>84</v>
      </c>
      <c r="AY248" s="206" t="s">
        <v>168</v>
      </c>
      <c r="BK248" s="208">
        <f>SUM(BK249:BK256)</f>
        <v>0</v>
      </c>
    </row>
    <row r="249" spans="1:65" s="2" customFormat="1" ht="14.45" customHeight="1">
      <c r="A249" s="31"/>
      <c r="B249" s="32"/>
      <c r="C249" s="186" t="s">
        <v>493</v>
      </c>
      <c r="D249" s="186" t="s">
        <v>597</v>
      </c>
      <c r="E249" s="187" t="s">
        <v>3258</v>
      </c>
      <c r="F249" s="188" t="s">
        <v>3259</v>
      </c>
      <c r="G249" s="189" t="s">
        <v>1328</v>
      </c>
      <c r="H249" s="190">
        <v>96.1</v>
      </c>
      <c r="I249" s="191"/>
      <c r="J249" s="192">
        <f t="shared" ref="J249:J256" si="70">ROUND(I249*H249,2)</f>
        <v>0</v>
      </c>
      <c r="K249" s="188" t="s">
        <v>1</v>
      </c>
      <c r="L249" s="36"/>
      <c r="M249" s="193" t="s">
        <v>1</v>
      </c>
      <c r="N249" s="194" t="s">
        <v>42</v>
      </c>
      <c r="O249" s="68"/>
      <c r="P249" s="182">
        <f t="shared" ref="P249:P256" si="71">O249*H249</f>
        <v>0</v>
      </c>
      <c r="Q249" s="182">
        <v>0</v>
      </c>
      <c r="R249" s="182">
        <f t="shared" ref="R249:R256" si="72">Q249*H249</f>
        <v>0</v>
      </c>
      <c r="S249" s="182">
        <v>0</v>
      </c>
      <c r="T249" s="183">
        <f t="shared" ref="T249:T256" si="73"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84" t="s">
        <v>226</v>
      </c>
      <c r="AT249" s="184" t="s">
        <v>597</v>
      </c>
      <c r="AU249" s="184" t="s">
        <v>86</v>
      </c>
      <c r="AY249" s="14" t="s">
        <v>168</v>
      </c>
      <c r="BE249" s="185">
        <f t="shared" ref="BE249:BE256" si="74">IF(N249="základní",J249,0)</f>
        <v>0</v>
      </c>
      <c r="BF249" s="185">
        <f t="shared" ref="BF249:BF256" si="75">IF(N249="snížená",J249,0)</f>
        <v>0</v>
      </c>
      <c r="BG249" s="185">
        <f t="shared" ref="BG249:BG256" si="76">IF(N249="zákl. přenesená",J249,0)</f>
        <v>0</v>
      </c>
      <c r="BH249" s="185">
        <f t="shared" ref="BH249:BH256" si="77">IF(N249="sníž. přenesená",J249,0)</f>
        <v>0</v>
      </c>
      <c r="BI249" s="185">
        <f t="shared" ref="BI249:BI256" si="78">IF(N249="nulová",J249,0)</f>
        <v>0</v>
      </c>
      <c r="BJ249" s="14" t="s">
        <v>84</v>
      </c>
      <c r="BK249" s="185">
        <f t="shared" ref="BK249:BK256" si="79">ROUND(I249*H249,2)</f>
        <v>0</v>
      </c>
      <c r="BL249" s="14" t="s">
        <v>226</v>
      </c>
      <c r="BM249" s="184" t="s">
        <v>3260</v>
      </c>
    </row>
    <row r="250" spans="1:65" s="2" customFormat="1" ht="24.2" customHeight="1">
      <c r="A250" s="31"/>
      <c r="B250" s="32"/>
      <c r="C250" s="186" t="s">
        <v>497</v>
      </c>
      <c r="D250" s="186" t="s">
        <v>597</v>
      </c>
      <c r="E250" s="187" t="s">
        <v>3261</v>
      </c>
      <c r="F250" s="188" t="s">
        <v>3262</v>
      </c>
      <c r="G250" s="189" t="s">
        <v>1328</v>
      </c>
      <c r="H250" s="190">
        <v>96.1</v>
      </c>
      <c r="I250" s="191"/>
      <c r="J250" s="192">
        <f t="shared" si="70"/>
        <v>0</v>
      </c>
      <c r="K250" s="188" t="s">
        <v>1</v>
      </c>
      <c r="L250" s="36"/>
      <c r="M250" s="193" t="s">
        <v>1</v>
      </c>
      <c r="N250" s="194" t="s">
        <v>42</v>
      </c>
      <c r="O250" s="68"/>
      <c r="P250" s="182">
        <f t="shared" si="71"/>
        <v>0</v>
      </c>
      <c r="Q250" s="182">
        <v>3.0000000000000001E-5</v>
      </c>
      <c r="R250" s="182">
        <f t="shared" si="72"/>
        <v>2.8829999999999997E-3</v>
      </c>
      <c r="S250" s="182">
        <v>0</v>
      </c>
      <c r="T250" s="183">
        <f t="shared" si="7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84" t="s">
        <v>226</v>
      </c>
      <c r="AT250" s="184" t="s">
        <v>597</v>
      </c>
      <c r="AU250" s="184" t="s">
        <v>86</v>
      </c>
      <c r="AY250" s="14" t="s">
        <v>168</v>
      </c>
      <c r="BE250" s="185">
        <f t="shared" si="74"/>
        <v>0</v>
      </c>
      <c r="BF250" s="185">
        <f t="shared" si="75"/>
        <v>0</v>
      </c>
      <c r="BG250" s="185">
        <f t="shared" si="76"/>
        <v>0</v>
      </c>
      <c r="BH250" s="185">
        <f t="shared" si="77"/>
        <v>0</v>
      </c>
      <c r="BI250" s="185">
        <f t="shared" si="78"/>
        <v>0</v>
      </c>
      <c r="BJ250" s="14" t="s">
        <v>84</v>
      </c>
      <c r="BK250" s="185">
        <f t="shared" si="79"/>
        <v>0</v>
      </c>
      <c r="BL250" s="14" t="s">
        <v>226</v>
      </c>
      <c r="BM250" s="184" t="s">
        <v>3263</v>
      </c>
    </row>
    <row r="251" spans="1:65" s="2" customFormat="1" ht="24.2" customHeight="1">
      <c r="A251" s="31"/>
      <c r="B251" s="32"/>
      <c r="C251" s="186" t="s">
        <v>1844</v>
      </c>
      <c r="D251" s="186" t="s">
        <v>597</v>
      </c>
      <c r="E251" s="187" t="s">
        <v>3264</v>
      </c>
      <c r="F251" s="188" t="s">
        <v>3265</v>
      </c>
      <c r="G251" s="189" t="s">
        <v>1328</v>
      </c>
      <c r="H251" s="190">
        <v>96.1</v>
      </c>
      <c r="I251" s="191"/>
      <c r="J251" s="192">
        <f t="shared" si="70"/>
        <v>0</v>
      </c>
      <c r="K251" s="188" t="s">
        <v>1</v>
      </c>
      <c r="L251" s="36"/>
      <c r="M251" s="193" t="s">
        <v>1</v>
      </c>
      <c r="N251" s="194" t="s">
        <v>42</v>
      </c>
      <c r="O251" s="68"/>
      <c r="P251" s="182">
        <f t="shared" si="71"/>
        <v>0</v>
      </c>
      <c r="Q251" s="182">
        <v>4.5500000000000002E-3</v>
      </c>
      <c r="R251" s="182">
        <f t="shared" si="72"/>
        <v>0.437255</v>
      </c>
      <c r="S251" s="182">
        <v>0</v>
      </c>
      <c r="T251" s="183">
        <f t="shared" si="7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4" t="s">
        <v>226</v>
      </c>
      <c r="AT251" s="184" t="s">
        <v>597</v>
      </c>
      <c r="AU251" s="184" t="s">
        <v>86</v>
      </c>
      <c r="AY251" s="14" t="s">
        <v>168</v>
      </c>
      <c r="BE251" s="185">
        <f t="shared" si="74"/>
        <v>0</v>
      </c>
      <c r="BF251" s="185">
        <f t="shared" si="75"/>
        <v>0</v>
      </c>
      <c r="BG251" s="185">
        <f t="shared" si="76"/>
        <v>0</v>
      </c>
      <c r="BH251" s="185">
        <f t="shared" si="77"/>
        <v>0</v>
      </c>
      <c r="BI251" s="185">
        <f t="shared" si="78"/>
        <v>0</v>
      </c>
      <c r="BJ251" s="14" t="s">
        <v>84</v>
      </c>
      <c r="BK251" s="185">
        <f t="shared" si="79"/>
        <v>0</v>
      </c>
      <c r="BL251" s="14" t="s">
        <v>226</v>
      </c>
      <c r="BM251" s="184" t="s">
        <v>3266</v>
      </c>
    </row>
    <row r="252" spans="1:65" s="2" customFormat="1" ht="14.45" customHeight="1">
      <c r="A252" s="31"/>
      <c r="B252" s="32"/>
      <c r="C252" s="186" t="s">
        <v>1848</v>
      </c>
      <c r="D252" s="186" t="s">
        <v>597</v>
      </c>
      <c r="E252" s="187" t="s">
        <v>3267</v>
      </c>
      <c r="F252" s="188" t="s">
        <v>3268</v>
      </c>
      <c r="G252" s="189" t="s">
        <v>1328</v>
      </c>
      <c r="H252" s="190">
        <v>96.1</v>
      </c>
      <c r="I252" s="191"/>
      <c r="J252" s="192">
        <f t="shared" si="70"/>
        <v>0</v>
      </c>
      <c r="K252" s="188" t="s">
        <v>1</v>
      </c>
      <c r="L252" s="36"/>
      <c r="M252" s="193" t="s">
        <v>1</v>
      </c>
      <c r="N252" s="194" t="s">
        <v>42</v>
      </c>
      <c r="O252" s="68"/>
      <c r="P252" s="182">
        <f t="shared" si="71"/>
        <v>0</v>
      </c>
      <c r="Q252" s="182">
        <v>2.9999999999999997E-4</v>
      </c>
      <c r="R252" s="182">
        <f t="shared" si="72"/>
        <v>2.8829999999999995E-2</v>
      </c>
      <c r="S252" s="182">
        <v>0</v>
      </c>
      <c r="T252" s="183">
        <f t="shared" si="7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84" t="s">
        <v>226</v>
      </c>
      <c r="AT252" s="184" t="s">
        <v>597</v>
      </c>
      <c r="AU252" s="184" t="s">
        <v>86</v>
      </c>
      <c r="AY252" s="14" t="s">
        <v>168</v>
      </c>
      <c r="BE252" s="185">
        <f t="shared" si="74"/>
        <v>0</v>
      </c>
      <c r="BF252" s="185">
        <f t="shared" si="75"/>
        <v>0</v>
      </c>
      <c r="BG252" s="185">
        <f t="shared" si="76"/>
        <v>0</v>
      </c>
      <c r="BH252" s="185">
        <f t="shared" si="77"/>
        <v>0</v>
      </c>
      <c r="BI252" s="185">
        <f t="shared" si="78"/>
        <v>0</v>
      </c>
      <c r="BJ252" s="14" t="s">
        <v>84</v>
      </c>
      <c r="BK252" s="185">
        <f t="shared" si="79"/>
        <v>0</v>
      </c>
      <c r="BL252" s="14" t="s">
        <v>226</v>
      </c>
      <c r="BM252" s="184" t="s">
        <v>3269</v>
      </c>
    </row>
    <row r="253" spans="1:65" s="2" customFormat="1" ht="14.45" customHeight="1">
      <c r="A253" s="31"/>
      <c r="B253" s="32"/>
      <c r="C253" s="172" t="s">
        <v>1852</v>
      </c>
      <c r="D253" s="172" t="s">
        <v>163</v>
      </c>
      <c r="E253" s="173" t="s">
        <v>3270</v>
      </c>
      <c r="F253" s="174" t="s">
        <v>3271</v>
      </c>
      <c r="G253" s="175" t="s">
        <v>212</v>
      </c>
      <c r="H253" s="176">
        <v>72.3</v>
      </c>
      <c r="I253" s="177"/>
      <c r="J253" s="178">
        <f t="shared" si="70"/>
        <v>0</v>
      </c>
      <c r="K253" s="174" t="s">
        <v>1</v>
      </c>
      <c r="L253" s="179"/>
      <c r="M253" s="180" t="s">
        <v>1</v>
      </c>
      <c r="N253" s="181" t="s">
        <v>42</v>
      </c>
      <c r="O253" s="68"/>
      <c r="P253" s="182">
        <f t="shared" si="71"/>
        <v>0</v>
      </c>
      <c r="Q253" s="182">
        <v>2.2000000000000001E-4</v>
      </c>
      <c r="R253" s="182">
        <f t="shared" si="72"/>
        <v>1.5906E-2</v>
      </c>
      <c r="S253" s="182">
        <v>0</v>
      </c>
      <c r="T253" s="183">
        <f t="shared" si="7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84" t="s">
        <v>290</v>
      </c>
      <c r="AT253" s="184" t="s">
        <v>163</v>
      </c>
      <c r="AU253" s="184" t="s">
        <v>86</v>
      </c>
      <c r="AY253" s="14" t="s">
        <v>168</v>
      </c>
      <c r="BE253" s="185">
        <f t="shared" si="74"/>
        <v>0</v>
      </c>
      <c r="BF253" s="185">
        <f t="shared" si="75"/>
        <v>0</v>
      </c>
      <c r="BG253" s="185">
        <f t="shared" si="76"/>
        <v>0</v>
      </c>
      <c r="BH253" s="185">
        <f t="shared" si="77"/>
        <v>0</v>
      </c>
      <c r="BI253" s="185">
        <f t="shared" si="78"/>
        <v>0</v>
      </c>
      <c r="BJ253" s="14" t="s">
        <v>84</v>
      </c>
      <c r="BK253" s="185">
        <f t="shared" si="79"/>
        <v>0</v>
      </c>
      <c r="BL253" s="14" t="s">
        <v>226</v>
      </c>
      <c r="BM253" s="184" t="s">
        <v>3272</v>
      </c>
    </row>
    <row r="254" spans="1:65" s="2" customFormat="1" ht="24.2" customHeight="1">
      <c r="A254" s="31"/>
      <c r="B254" s="32"/>
      <c r="C254" s="172" t="s">
        <v>2830</v>
      </c>
      <c r="D254" s="172" t="s">
        <v>163</v>
      </c>
      <c r="E254" s="173" t="s">
        <v>3273</v>
      </c>
      <c r="F254" s="174" t="s">
        <v>3274</v>
      </c>
      <c r="G254" s="175" t="s">
        <v>1328</v>
      </c>
      <c r="H254" s="176">
        <v>64</v>
      </c>
      <c r="I254" s="177"/>
      <c r="J254" s="178">
        <f t="shared" si="70"/>
        <v>0</v>
      </c>
      <c r="K254" s="174" t="s">
        <v>1</v>
      </c>
      <c r="L254" s="179"/>
      <c r="M254" s="180" t="s">
        <v>1</v>
      </c>
      <c r="N254" s="181" t="s">
        <v>42</v>
      </c>
      <c r="O254" s="68"/>
      <c r="P254" s="182">
        <f t="shared" si="71"/>
        <v>0</v>
      </c>
      <c r="Q254" s="182">
        <v>3.5000000000000001E-3</v>
      </c>
      <c r="R254" s="182">
        <f t="shared" si="72"/>
        <v>0.224</v>
      </c>
      <c r="S254" s="182">
        <v>0</v>
      </c>
      <c r="T254" s="183">
        <f t="shared" si="7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84" t="s">
        <v>290</v>
      </c>
      <c r="AT254" s="184" t="s">
        <v>163</v>
      </c>
      <c r="AU254" s="184" t="s">
        <v>86</v>
      </c>
      <c r="AY254" s="14" t="s">
        <v>168</v>
      </c>
      <c r="BE254" s="185">
        <f t="shared" si="74"/>
        <v>0</v>
      </c>
      <c r="BF254" s="185">
        <f t="shared" si="75"/>
        <v>0</v>
      </c>
      <c r="BG254" s="185">
        <f t="shared" si="76"/>
        <v>0</v>
      </c>
      <c r="BH254" s="185">
        <f t="shared" si="77"/>
        <v>0</v>
      </c>
      <c r="BI254" s="185">
        <f t="shared" si="78"/>
        <v>0</v>
      </c>
      <c r="BJ254" s="14" t="s">
        <v>84</v>
      </c>
      <c r="BK254" s="185">
        <f t="shared" si="79"/>
        <v>0</v>
      </c>
      <c r="BL254" s="14" t="s">
        <v>226</v>
      </c>
      <c r="BM254" s="184" t="s">
        <v>3275</v>
      </c>
    </row>
    <row r="255" spans="1:65" s="2" customFormat="1" ht="14.45" customHeight="1">
      <c r="A255" s="31"/>
      <c r="B255" s="32"/>
      <c r="C255" s="172" t="s">
        <v>2834</v>
      </c>
      <c r="D255" s="172" t="s">
        <v>163</v>
      </c>
      <c r="E255" s="173" t="s">
        <v>3276</v>
      </c>
      <c r="F255" s="174" t="s">
        <v>3277</v>
      </c>
      <c r="G255" s="175" t="s">
        <v>1328</v>
      </c>
      <c r="H255" s="176">
        <v>32.1</v>
      </c>
      <c r="I255" s="177"/>
      <c r="J255" s="178">
        <f t="shared" si="70"/>
        <v>0</v>
      </c>
      <c r="K255" s="174" t="s">
        <v>1</v>
      </c>
      <c r="L255" s="179"/>
      <c r="M255" s="180" t="s">
        <v>1</v>
      </c>
      <c r="N255" s="181" t="s">
        <v>42</v>
      </c>
      <c r="O255" s="68"/>
      <c r="P255" s="182">
        <f t="shared" si="71"/>
        <v>0</v>
      </c>
      <c r="Q255" s="182">
        <v>2.64E-3</v>
      </c>
      <c r="R255" s="182">
        <f t="shared" si="72"/>
        <v>8.4744E-2</v>
      </c>
      <c r="S255" s="182">
        <v>0</v>
      </c>
      <c r="T255" s="183">
        <f t="shared" si="7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4" t="s">
        <v>290</v>
      </c>
      <c r="AT255" s="184" t="s">
        <v>163</v>
      </c>
      <c r="AU255" s="184" t="s">
        <v>86</v>
      </c>
      <c r="AY255" s="14" t="s">
        <v>168</v>
      </c>
      <c r="BE255" s="185">
        <f t="shared" si="74"/>
        <v>0</v>
      </c>
      <c r="BF255" s="185">
        <f t="shared" si="75"/>
        <v>0</v>
      </c>
      <c r="BG255" s="185">
        <f t="shared" si="76"/>
        <v>0</v>
      </c>
      <c r="BH255" s="185">
        <f t="shared" si="77"/>
        <v>0</v>
      </c>
      <c r="BI255" s="185">
        <f t="shared" si="78"/>
        <v>0</v>
      </c>
      <c r="BJ255" s="14" t="s">
        <v>84</v>
      </c>
      <c r="BK255" s="185">
        <f t="shared" si="79"/>
        <v>0</v>
      </c>
      <c r="BL255" s="14" t="s">
        <v>226</v>
      </c>
      <c r="BM255" s="184" t="s">
        <v>3278</v>
      </c>
    </row>
    <row r="256" spans="1:65" s="2" customFormat="1" ht="24.2" customHeight="1">
      <c r="A256" s="31"/>
      <c r="B256" s="32"/>
      <c r="C256" s="186" t="s">
        <v>1859</v>
      </c>
      <c r="D256" s="186" t="s">
        <v>597</v>
      </c>
      <c r="E256" s="187" t="s">
        <v>3279</v>
      </c>
      <c r="F256" s="188" t="s">
        <v>3280</v>
      </c>
      <c r="G256" s="189" t="s">
        <v>1162</v>
      </c>
      <c r="H256" s="190">
        <v>0.79400000000000004</v>
      </c>
      <c r="I256" s="191"/>
      <c r="J256" s="192">
        <f t="shared" si="70"/>
        <v>0</v>
      </c>
      <c r="K256" s="188" t="s">
        <v>1</v>
      </c>
      <c r="L256" s="36"/>
      <c r="M256" s="193" t="s">
        <v>1</v>
      </c>
      <c r="N256" s="194" t="s">
        <v>42</v>
      </c>
      <c r="O256" s="68"/>
      <c r="P256" s="182">
        <f t="shared" si="71"/>
        <v>0</v>
      </c>
      <c r="Q256" s="182">
        <v>0</v>
      </c>
      <c r="R256" s="182">
        <f t="shared" si="72"/>
        <v>0</v>
      </c>
      <c r="S256" s="182">
        <v>0</v>
      </c>
      <c r="T256" s="183">
        <f t="shared" si="7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84" t="s">
        <v>226</v>
      </c>
      <c r="AT256" s="184" t="s">
        <v>597</v>
      </c>
      <c r="AU256" s="184" t="s">
        <v>86</v>
      </c>
      <c r="AY256" s="14" t="s">
        <v>168</v>
      </c>
      <c r="BE256" s="185">
        <f t="shared" si="74"/>
        <v>0</v>
      </c>
      <c r="BF256" s="185">
        <f t="shared" si="75"/>
        <v>0</v>
      </c>
      <c r="BG256" s="185">
        <f t="shared" si="76"/>
        <v>0</v>
      </c>
      <c r="BH256" s="185">
        <f t="shared" si="77"/>
        <v>0</v>
      </c>
      <c r="BI256" s="185">
        <f t="shared" si="78"/>
        <v>0</v>
      </c>
      <c r="BJ256" s="14" t="s">
        <v>84</v>
      </c>
      <c r="BK256" s="185">
        <f t="shared" si="79"/>
        <v>0</v>
      </c>
      <c r="BL256" s="14" t="s">
        <v>226</v>
      </c>
      <c r="BM256" s="184" t="s">
        <v>3281</v>
      </c>
    </row>
    <row r="257" spans="1:65" s="12" customFormat="1" ht="22.9" customHeight="1">
      <c r="B257" s="195"/>
      <c r="C257" s="196"/>
      <c r="D257" s="197" t="s">
        <v>76</v>
      </c>
      <c r="E257" s="209" t="s">
        <v>3282</v>
      </c>
      <c r="F257" s="209" t="s">
        <v>3283</v>
      </c>
      <c r="G257" s="196"/>
      <c r="H257" s="196"/>
      <c r="I257" s="199"/>
      <c r="J257" s="210">
        <f>BK257</f>
        <v>0</v>
      </c>
      <c r="K257" s="196"/>
      <c r="L257" s="201"/>
      <c r="M257" s="202"/>
      <c r="N257" s="203"/>
      <c r="O257" s="203"/>
      <c r="P257" s="204">
        <f>SUM(P258:P259)</f>
        <v>0</v>
      </c>
      <c r="Q257" s="203"/>
      <c r="R257" s="204">
        <f>SUM(R258:R259)</f>
        <v>2.8600000000000001E-4</v>
      </c>
      <c r="S257" s="203"/>
      <c r="T257" s="205">
        <f>SUM(T258:T259)</f>
        <v>0</v>
      </c>
      <c r="AR257" s="206" t="s">
        <v>86</v>
      </c>
      <c r="AT257" s="207" t="s">
        <v>76</v>
      </c>
      <c r="AU257" s="207" t="s">
        <v>84</v>
      </c>
      <c r="AY257" s="206" t="s">
        <v>168</v>
      </c>
      <c r="BK257" s="208">
        <f>SUM(BK258:BK259)</f>
        <v>0</v>
      </c>
    </row>
    <row r="258" spans="1:65" s="2" customFormat="1" ht="24.2" customHeight="1">
      <c r="A258" s="31"/>
      <c r="B258" s="32"/>
      <c r="C258" s="186" t="s">
        <v>501</v>
      </c>
      <c r="D258" s="186" t="s">
        <v>597</v>
      </c>
      <c r="E258" s="187" t="s">
        <v>3284</v>
      </c>
      <c r="F258" s="188" t="s">
        <v>3285</v>
      </c>
      <c r="G258" s="189" t="s">
        <v>1328</v>
      </c>
      <c r="H258" s="190">
        <v>1.1000000000000001</v>
      </c>
      <c r="I258" s="191"/>
      <c r="J258" s="192">
        <f>ROUND(I258*H258,2)</f>
        <v>0</v>
      </c>
      <c r="K258" s="188" t="s">
        <v>1</v>
      </c>
      <c r="L258" s="36"/>
      <c r="M258" s="193" t="s">
        <v>1</v>
      </c>
      <c r="N258" s="194" t="s">
        <v>42</v>
      </c>
      <c r="O258" s="68"/>
      <c r="P258" s="182">
        <f>O258*H258</f>
        <v>0</v>
      </c>
      <c r="Q258" s="182">
        <v>1.3999999999999999E-4</v>
      </c>
      <c r="R258" s="182">
        <f>Q258*H258</f>
        <v>1.54E-4</v>
      </c>
      <c r="S258" s="182">
        <v>0</v>
      </c>
      <c r="T258" s="18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84" t="s">
        <v>226</v>
      </c>
      <c r="AT258" s="184" t="s">
        <v>597</v>
      </c>
      <c r="AU258" s="184" t="s">
        <v>86</v>
      </c>
      <c r="AY258" s="14" t="s">
        <v>168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4" t="s">
        <v>84</v>
      </c>
      <c r="BK258" s="185">
        <f>ROUND(I258*H258,2)</f>
        <v>0</v>
      </c>
      <c r="BL258" s="14" t="s">
        <v>226</v>
      </c>
      <c r="BM258" s="184" t="s">
        <v>3286</v>
      </c>
    </row>
    <row r="259" spans="1:65" s="2" customFormat="1" ht="24.2" customHeight="1">
      <c r="A259" s="31"/>
      <c r="B259" s="32"/>
      <c r="C259" s="186" t="s">
        <v>2844</v>
      </c>
      <c r="D259" s="186" t="s">
        <v>597</v>
      </c>
      <c r="E259" s="187" t="s">
        <v>3287</v>
      </c>
      <c r="F259" s="188" t="s">
        <v>3288</v>
      </c>
      <c r="G259" s="189" t="s">
        <v>1328</v>
      </c>
      <c r="H259" s="190">
        <v>1.1000000000000001</v>
      </c>
      <c r="I259" s="191"/>
      <c r="J259" s="192">
        <f>ROUND(I259*H259,2)</f>
        <v>0</v>
      </c>
      <c r="K259" s="188" t="s">
        <v>1</v>
      </c>
      <c r="L259" s="36"/>
      <c r="M259" s="193" t="s">
        <v>1</v>
      </c>
      <c r="N259" s="194" t="s">
        <v>42</v>
      </c>
      <c r="O259" s="68"/>
      <c r="P259" s="182">
        <f>O259*H259</f>
        <v>0</v>
      </c>
      <c r="Q259" s="182">
        <v>1.2E-4</v>
      </c>
      <c r="R259" s="182">
        <f>Q259*H259</f>
        <v>1.3200000000000001E-4</v>
      </c>
      <c r="S259" s="182">
        <v>0</v>
      </c>
      <c r="T259" s="183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4" t="s">
        <v>226</v>
      </c>
      <c r="AT259" s="184" t="s">
        <v>597</v>
      </c>
      <c r="AU259" s="184" t="s">
        <v>86</v>
      </c>
      <c r="AY259" s="14" t="s">
        <v>168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4" t="s">
        <v>84</v>
      </c>
      <c r="BK259" s="185">
        <f>ROUND(I259*H259,2)</f>
        <v>0</v>
      </c>
      <c r="BL259" s="14" t="s">
        <v>226</v>
      </c>
      <c r="BM259" s="184" t="s">
        <v>3289</v>
      </c>
    </row>
    <row r="260" spans="1:65" s="12" customFormat="1" ht="22.9" customHeight="1">
      <c r="B260" s="195"/>
      <c r="C260" s="196"/>
      <c r="D260" s="197" t="s">
        <v>76</v>
      </c>
      <c r="E260" s="209" t="s">
        <v>3290</v>
      </c>
      <c r="F260" s="209" t="s">
        <v>3291</v>
      </c>
      <c r="G260" s="196"/>
      <c r="H260" s="196"/>
      <c r="I260" s="199"/>
      <c r="J260" s="210">
        <f>BK260</f>
        <v>0</v>
      </c>
      <c r="K260" s="196"/>
      <c r="L260" s="201"/>
      <c r="M260" s="202"/>
      <c r="N260" s="203"/>
      <c r="O260" s="203"/>
      <c r="P260" s="204">
        <f>SUM(P261:P262)</f>
        <v>0</v>
      </c>
      <c r="Q260" s="203"/>
      <c r="R260" s="204">
        <f>SUM(R261:R262)</f>
        <v>0.12377425</v>
      </c>
      <c r="S260" s="203"/>
      <c r="T260" s="205">
        <f>SUM(T261:T262)</f>
        <v>0</v>
      </c>
      <c r="AR260" s="206" t="s">
        <v>86</v>
      </c>
      <c r="AT260" s="207" t="s">
        <v>76</v>
      </c>
      <c r="AU260" s="207" t="s">
        <v>84</v>
      </c>
      <c r="AY260" s="206" t="s">
        <v>168</v>
      </c>
      <c r="BK260" s="208">
        <f>SUM(BK261:BK262)</f>
        <v>0</v>
      </c>
    </row>
    <row r="261" spans="1:65" s="2" customFormat="1" ht="24.2" customHeight="1">
      <c r="A261" s="31"/>
      <c r="B261" s="32"/>
      <c r="C261" s="186" t="s">
        <v>505</v>
      </c>
      <c r="D261" s="186" t="s">
        <v>597</v>
      </c>
      <c r="E261" s="187" t="s">
        <v>3292</v>
      </c>
      <c r="F261" s="188" t="s">
        <v>3293</v>
      </c>
      <c r="G261" s="189" t="s">
        <v>1328</v>
      </c>
      <c r="H261" s="190">
        <v>334.52499999999998</v>
      </c>
      <c r="I261" s="191"/>
      <c r="J261" s="192">
        <f>ROUND(I261*H261,2)</f>
        <v>0</v>
      </c>
      <c r="K261" s="188" t="s">
        <v>1</v>
      </c>
      <c r="L261" s="36"/>
      <c r="M261" s="193" t="s">
        <v>1</v>
      </c>
      <c r="N261" s="194" t="s">
        <v>42</v>
      </c>
      <c r="O261" s="68"/>
      <c r="P261" s="182">
        <f>O261*H261</f>
        <v>0</v>
      </c>
      <c r="Q261" s="182">
        <v>2.1000000000000001E-4</v>
      </c>
      <c r="R261" s="182">
        <f>Q261*H261</f>
        <v>7.025025E-2</v>
      </c>
      <c r="S261" s="182">
        <v>0</v>
      </c>
      <c r="T261" s="18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4" t="s">
        <v>226</v>
      </c>
      <c r="AT261" s="184" t="s">
        <v>597</v>
      </c>
      <c r="AU261" s="184" t="s">
        <v>86</v>
      </c>
      <c r="AY261" s="14" t="s">
        <v>168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4" t="s">
        <v>84</v>
      </c>
      <c r="BK261" s="185">
        <f>ROUND(I261*H261,2)</f>
        <v>0</v>
      </c>
      <c r="BL261" s="14" t="s">
        <v>226</v>
      </c>
      <c r="BM261" s="184" t="s">
        <v>3294</v>
      </c>
    </row>
    <row r="262" spans="1:65" s="2" customFormat="1" ht="24.2" customHeight="1">
      <c r="A262" s="31"/>
      <c r="B262" s="32"/>
      <c r="C262" s="186" t="s">
        <v>1869</v>
      </c>
      <c r="D262" s="186" t="s">
        <v>597</v>
      </c>
      <c r="E262" s="187" t="s">
        <v>3295</v>
      </c>
      <c r="F262" s="188" t="s">
        <v>3296</v>
      </c>
      <c r="G262" s="189" t="s">
        <v>1328</v>
      </c>
      <c r="H262" s="190">
        <v>334.52499999999998</v>
      </c>
      <c r="I262" s="191"/>
      <c r="J262" s="192">
        <f>ROUND(I262*H262,2)</f>
        <v>0</v>
      </c>
      <c r="K262" s="188" t="s">
        <v>1</v>
      </c>
      <c r="L262" s="36"/>
      <c r="M262" s="193" t="s">
        <v>1</v>
      </c>
      <c r="N262" s="194" t="s">
        <v>42</v>
      </c>
      <c r="O262" s="68"/>
      <c r="P262" s="182">
        <f>O262*H262</f>
        <v>0</v>
      </c>
      <c r="Q262" s="182">
        <v>1.6000000000000001E-4</v>
      </c>
      <c r="R262" s="182">
        <f>Q262*H262</f>
        <v>5.3524000000000002E-2</v>
      </c>
      <c r="S262" s="182">
        <v>0</v>
      </c>
      <c r="T262" s="18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4" t="s">
        <v>226</v>
      </c>
      <c r="AT262" s="184" t="s">
        <v>597</v>
      </c>
      <c r="AU262" s="184" t="s">
        <v>86</v>
      </c>
      <c r="AY262" s="14" t="s">
        <v>168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4" t="s">
        <v>84</v>
      </c>
      <c r="BK262" s="185">
        <f>ROUND(I262*H262,2)</f>
        <v>0</v>
      </c>
      <c r="BL262" s="14" t="s">
        <v>226</v>
      </c>
      <c r="BM262" s="184" t="s">
        <v>3297</v>
      </c>
    </row>
    <row r="263" spans="1:65" s="12" customFormat="1" ht="22.9" customHeight="1">
      <c r="B263" s="195"/>
      <c r="C263" s="196"/>
      <c r="D263" s="197" t="s">
        <v>76</v>
      </c>
      <c r="E263" s="209" t="s">
        <v>3298</v>
      </c>
      <c r="F263" s="209" t="s">
        <v>3299</v>
      </c>
      <c r="G263" s="196"/>
      <c r="H263" s="196"/>
      <c r="I263" s="199"/>
      <c r="J263" s="210">
        <f>BK263</f>
        <v>0</v>
      </c>
      <c r="K263" s="196"/>
      <c r="L263" s="201"/>
      <c r="M263" s="202"/>
      <c r="N263" s="203"/>
      <c r="O263" s="203"/>
      <c r="P263" s="204">
        <f>P264</f>
        <v>0</v>
      </c>
      <c r="Q263" s="203"/>
      <c r="R263" s="204">
        <f>R264</f>
        <v>8.3027999999999991E-3</v>
      </c>
      <c r="S263" s="203"/>
      <c r="T263" s="205">
        <f>T264</f>
        <v>0</v>
      </c>
      <c r="AR263" s="206" t="s">
        <v>86</v>
      </c>
      <c r="AT263" s="207" t="s">
        <v>76</v>
      </c>
      <c r="AU263" s="207" t="s">
        <v>84</v>
      </c>
      <c r="AY263" s="206" t="s">
        <v>168</v>
      </c>
      <c r="BK263" s="208">
        <f>BK264</f>
        <v>0</v>
      </c>
    </row>
    <row r="264" spans="1:65" s="2" customFormat="1" ht="14.45" customHeight="1">
      <c r="A264" s="31"/>
      <c r="B264" s="32"/>
      <c r="C264" s="186" t="s">
        <v>513</v>
      </c>
      <c r="D264" s="186" t="s">
        <v>597</v>
      </c>
      <c r="E264" s="187" t="s">
        <v>3300</v>
      </c>
      <c r="F264" s="188" t="s">
        <v>3301</v>
      </c>
      <c r="G264" s="189" t="s">
        <v>1328</v>
      </c>
      <c r="H264" s="190">
        <v>6.9189999999999996</v>
      </c>
      <c r="I264" s="191"/>
      <c r="J264" s="192">
        <f>ROUND(I264*H264,2)</f>
        <v>0</v>
      </c>
      <c r="K264" s="188" t="s">
        <v>1</v>
      </c>
      <c r="L264" s="36"/>
      <c r="M264" s="211" t="s">
        <v>1</v>
      </c>
      <c r="N264" s="212" t="s">
        <v>42</v>
      </c>
      <c r="O264" s="213"/>
      <c r="P264" s="214">
        <f>O264*H264</f>
        <v>0</v>
      </c>
      <c r="Q264" s="214">
        <v>1.1999999999999999E-3</v>
      </c>
      <c r="R264" s="214">
        <f>Q264*H264</f>
        <v>8.3027999999999991E-3</v>
      </c>
      <c r="S264" s="214">
        <v>0</v>
      </c>
      <c r="T264" s="215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4" t="s">
        <v>226</v>
      </c>
      <c r="AT264" s="184" t="s">
        <v>597</v>
      </c>
      <c r="AU264" s="184" t="s">
        <v>86</v>
      </c>
      <c r="AY264" s="14" t="s">
        <v>168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4" t="s">
        <v>84</v>
      </c>
      <c r="BK264" s="185">
        <f>ROUND(I264*H264,2)</f>
        <v>0</v>
      </c>
      <c r="BL264" s="14" t="s">
        <v>226</v>
      </c>
      <c r="BM264" s="184" t="s">
        <v>3302</v>
      </c>
    </row>
    <row r="265" spans="1:65" s="2" customFormat="1" ht="6.95" customHeight="1">
      <c r="A265" s="31"/>
      <c r="B265" s="51"/>
      <c r="C265" s="52"/>
      <c r="D265" s="52"/>
      <c r="E265" s="52"/>
      <c r="F265" s="52"/>
      <c r="G265" s="52"/>
      <c r="H265" s="52"/>
      <c r="I265" s="52"/>
      <c r="J265" s="52"/>
      <c r="K265" s="52"/>
      <c r="L265" s="36"/>
      <c r="M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</row>
  </sheetData>
  <sheetProtection algorithmName="SHA-512" hashValue="NYWNS4rn5qJLi7AanYUEklWCbRXNBcR06BV0ABewOGoiF4Z+sEUDJISTAi0/b3FO0xD3zhFPYakIpDol1+rzAA==" saltValue="G+0ipVN/NPa4HxAJEQUzlULEmNA3JoQvNHhARx3lvsw8XJk179JWTupI37NHOQ7BdwpNVg9/kd2DJ2krKq6sLw==" spinCount="100000" sheet="1" objects="1" scenarios="1" formatColumns="0" formatRows="0" autoFilter="0"/>
  <autoFilter ref="C139:K264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01 - Zabezpečovací zařízení</vt:lpstr>
      <vt:lpstr>02 - Zemní práce</vt:lpstr>
      <vt:lpstr>Část B - Definitivní TZZ ...</vt:lpstr>
      <vt:lpstr>Část C - Klimatizace</vt:lpstr>
      <vt:lpstr>PS 02-11 - ŽST Nymburk mě...</vt:lpstr>
      <vt:lpstr>01 - dle Sborníku</vt:lpstr>
      <vt:lpstr>02 - dle URS</vt:lpstr>
      <vt:lpstr>SO 71-55.1 - žst.Nymburk ...</vt:lpstr>
      <vt:lpstr>SO 71-55.2 - žst.Nymburk ...</vt:lpstr>
      <vt:lpstr>SO 72-55 - žst.Nymburk mě...</vt:lpstr>
      <vt:lpstr>01 - dle Sborníku_01</vt:lpstr>
      <vt:lpstr>02 - dle URS_01</vt:lpstr>
      <vt:lpstr>VON - VON</vt:lpstr>
      <vt:lpstr>PS 02-12 - žst Sadská, mí...</vt:lpstr>
      <vt:lpstr>'01 - dle Sborníku'!Názvy_tisku</vt:lpstr>
      <vt:lpstr>'01 - dle Sborníku_01'!Názvy_tisku</vt:lpstr>
      <vt:lpstr>'01 - Zabezpečovací zařízení'!Názvy_tisku</vt:lpstr>
      <vt:lpstr>'02 - dle URS'!Názvy_tisku</vt:lpstr>
      <vt:lpstr>'02 - dle URS_01'!Názvy_tisku</vt:lpstr>
      <vt:lpstr>'02 - Zemní práce'!Názvy_tisku</vt:lpstr>
      <vt:lpstr>'Část B - Definitivní TZZ ...'!Názvy_tisku</vt:lpstr>
      <vt:lpstr>'Část C - Klimatizace'!Názvy_tisku</vt:lpstr>
      <vt:lpstr>'PS 02-11 - ŽST Nymburk mě...'!Názvy_tisku</vt:lpstr>
      <vt:lpstr>'PS 02-12 - žst Sadská, mí...'!Názvy_tisku</vt:lpstr>
      <vt:lpstr>'Rekapitulace stavby'!Názvy_tisku</vt:lpstr>
      <vt:lpstr>'SO 71-55.1 - žst.Nymburk ...'!Názvy_tisku</vt:lpstr>
      <vt:lpstr>'SO 71-55.2 - žst.Nymburk ...'!Názvy_tisku</vt:lpstr>
      <vt:lpstr>'SO 72-55 - žst.Nymburk mě...'!Názvy_tisku</vt:lpstr>
      <vt:lpstr>'VON - VON'!Názvy_tisku</vt:lpstr>
      <vt:lpstr>'01 - dle Sborníku'!Oblast_tisku</vt:lpstr>
      <vt:lpstr>'01 - dle Sborníku_01'!Oblast_tisku</vt:lpstr>
      <vt:lpstr>'01 - Zabezpečovací zařízení'!Oblast_tisku</vt:lpstr>
      <vt:lpstr>'02 - dle URS'!Oblast_tisku</vt:lpstr>
      <vt:lpstr>'02 - dle URS_01'!Oblast_tisku</vt:lpstr>
      <vt:lpstr>'02 - Zemní práce'!Oblast_tisku</vt:lpstr>
      <vt:lpstr>'Část B - Definitivní TZZ ...'!Oblast_tisku</vt:lpstr>
      <vt:lpstr>'Část C - Klimatizace'!Oblast_tisku</vt:lpstr>
      <vt:lpstr>'PS 02-11 - ŽST Nymburk mě...'!Oblast_tisku</vt:lpstr>
      <vt:lpstr>'PS 02-12 - žst Sadská, mí...'!Oblast_tisku</vt:lpstr>
      <vt:lpstr>'Rekapitulace stavby'!Oblast_tisku</vt:lpstr>
      <vt:lpstr>'SO 71-55.1 - žst.Nymburk ...'!Oblast_tisku</vt:lpstr>
      <vt:lpstr>'SO 71-55.2 - žst.Nymburk ...'!Oblast_tisku</vt:lpstr>
      <vt:lpstr>'SO 72-55 - žst.Nymburk mě...'!Oblast_tisku</vt:lpstr>
      <vt:lpstr>'VON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Bartoňová Simona, Ing.</cp:lastModifiedBy>
  <dcterms:created xsi:type="dcterms:W3CDTF">2021-02-26T15:20:10Z</dcterms:created>
  <dcterms:modified xsi:type="dcterms:W3CDTF">2021-03-02T09:18:02Z</dcterms:modified>
</cp:coreProperties>
</file>